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esupuesto de ingresos\DICIEMBRE 2015\"/>
    </mc:Choice>
  </mc:AlternateContent>
  <bookViews>
    <workbookView xWindow="11985" yWindow="525" windowWidth="12030" windowHeight="10005"/>
  </bookViews>
  <sheets>
    <sheet name="caratula" sheetId="27" r:id="rId1"/>
    <sheet name=" RECURSOS ECON DIC 2015" sheetId="1" r:id="rId2"/>
    <sheet name="DEPOSITOS EN GARANTIA" sheetId="28" r:id="rId3"/>
    <sheet name="CTAS POR COB CTO PLazo" sheetId="4" r:id="rId4"/>
    <sheet name="DER. A RECIBIR BIENES DIC  2015" sheetId="5" r:id="rId5"/>
    <sheet name="ALMACEN DE MAT 2015" sheetId="6" r:id="rId6"/>
    <sheet name="INVERSION" sheetId="29" r:id="rId7"/>
    <sheet name="BIENES INMUEBLES" sheetId="32" r:id="rId8"/>
    <sheet name="bienes inmuebles  2015" sheetId="7" r:id="rId9"/>
    <sheet name="MOB. Y EQUIPO DE ADMON OCT 2015" sheetId="8" r:id="rId10"/>
    <sheet name="equipo de transporte  2015" sheetId="9" r:id="rId11"/>
    <sheet name="OTROS BIENES MUEBLEs 2015" sheetId="10" r:id="rId12"/>
    <sheet name="ACTIVOS INTANGIBLES 2015" sheetId="11" r:id="rId13"/>
    <sheet name="DEPRECIACION  2015" sheetId="12" r:id="rId14"/>
    <sheet name="PASIVO CIRCULANTE 2015" sheetId="13" r:id="rId15"/>
    <sheet name="CTS POR PAGAR CTO PLAZO 2015" sheetId="14" r:id="rId16"/>
    <sheet name="CTAS POR PAGAR CTO PLAZO" sheetId="15" r:id="rId17"/>
    <sheet name="CTAS PORT PAGAR CTO PLAZO" sheetId="16" r:id="rId18"/>
    <sheet name="SUBSIDIOS" sheetId="25" r:id="rId19"/>
    <sheet name="CONTRATISTAS POR PAGAR A CORTO " sheetId="17" r:id="rId20"/>
    <sheet name="CONTRATISTAS POR PAGAR" sheetId="18" r:id="rId21"/>
    <sheet name="RETENCIONES POR PAGAR" sheetId="19" r:id="rId22"/>
    <sheet name="DEUDA PUBLICA" sheetId="20" r:id="rId23"/>
    <sheet name="PROVISIONES" sheetId="21" r:id="rId24"/>
    <sheet name=" PROVISIONES 2" sheetId="22" r:id="rId25"/>
    <sheet name="OTRAS PROVISIONES" sheetId="23" r:id="rId26"/>
    <sheet name="DEUDA PUBLICA2" sheetId="24" r:id="rId27"/>
    <sheet name="PATRIMONIO" sheetId="26" r:id="rId28"/>
    <sheet name="PATRIMONIO GENERADO" sheetId="30" r:id="rId29"/>
    <sheet name="PATRIMONIO GENERADO 1" sheetId="31" r:id="rId30"/>
  </sheets>
  <externalReferences>
    <externalReference r:id="rId31"/>
  </externalReferences>
  <calcPr calcId="152511"/>
</workbook>
</file>

<file path=xl/calcChain.xml><?xml version="1.0" encoding="utf-8"?>
<calcChain xmlns="http://schemas.openxmlformats.org/spreadsheetml/2006/main">
  <c r="J22" i="27" l="1"/>
  <c r="M22" i="27"/>
  <c r="D17" i="12" l="1"/>
  <c r="F206" i="32"/>
  <c r="E206" i="32"/>
  <c r="F160" i="32"/>
  <c r="E160" i="32"/>
  <c r="F149" i="32"/>
  <c r="F108" i="32"/>
  <c r="F51" i="32"/>
  <c r="F37" i="9"/>
  <c r="E16" i="28"/>
  <c r="F150" i="32" l="1"/>
  <c r="D56" i="15" l="1"/>
  <c r="D54" i="14"/>
  <c r="D16" i="15" s="1"/>
  <c r="D42" i="15" s="1"/>
  <c r="F223" i="32" l="1"/>
  <c r="F222" i="32"/>
  <c r="F221" i="32"/>
  <c r="F220" i="32"/>
  <c r="F219" i="32"/>
  <c r="F218" i="32"/>
  <c r="F217" i="32"/>
  <c r="F216" i="32"/>
  <c r="F215" i="32"/>
  <c r="F214" i="32"/>
  <c r="F213" i="32"/>
  <c r="E33" i="4" l="1"/>
  <c r="E48" i="4" s="1"/>
  <c r="H41" i="1"/>
  <c r="J63" i="27"/>
  <c r="J51" i="27"/>
  <c r="J47" i="27"/>
  <c r="J26" i="27"/>
  <c r="J31" i="27" s="1"/>
  <c r="J53" i="27" l="1"/>
  <c r="J65" i="27" s="1"/>
  <c r="J33" i="27"/>
  <c r="E62" i="4" l="1"/>
  <c r="E60" i="4"/>
  <c r="E224" i="32" l="1"/>
  <c r="D19" i="32"/>
  <c r="D17" i="32"/>
  <c r="D16" i="32"/>
  <c r="D15" i="32"/>
  <c r="F224" i="32" l="1"/>
  <c r="E23" i="29"/>
  <c r="D25" i="31" l="1"/>
  <c r="D17" i="31"/>
  <c r="D36" i="30"/>
  <c r="D30" i="30" l="1"/>
  <c r="D24" i="30"/>
  <c r="D16" i="30"/>
  <c r="M63" i="27" l="1"/>
  <c r="M51" i="27"/>
  <c r="M47" i="27"/>
  <c r="M31" i="27"/>
  <c r="M53" i="27" l="1"/>
  <c r="N55" i="27" s="1"/>
  <c r="M33" i="27"/>
  <c r="D41" i="26"/>
  <c r="D33" i="26"/>
  <c r="D23" i="26"/>
  <c r="D41" i="24"/>
  <c r="D33" i="24"/>
  <c r="D24" i="24"/>
  <c r="D16" i="24"/>
  <c r="D20" i="25"/>
  <c r="D30" i="23"/>
  <c r="D50" i="22"/>
  <c r="D64" i="21"/>
  <c r="M65" i="27" l="1"/>
  <c r="D44" i="24"/>
  <c r="D51" i="22"/>
  <c r="D31" i="23" s="1"/>
  <c r="D40" i="20"/>
  <c r="D31" i="20"/>
  <c r="D22" i="20"/>
  <c r="D29" i="19"/>
  <c r="D37" i="17"/>
  <c r="D42" i="20" l="1"/>
  <c r="D21" i="18"/>
  <c r="D17" i="18"/>
  <c r="D44" i="17"/>
  <c r="D42" i="17"/>
  <c r="D35" i="17"/>
  <c r="D23" i="16"/>
  <c r="D21" i="16"/>
  <c r="D19" i="16"/>
  <c r="D22" i="18" l="1"/>
  <c r="D24" i="16"/>
  <c r="D32" i="13"/>
  <c r="D42" i="13"/>
  <c r="F49" i="12"/>
  <c r="F50" i="12" s="1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17" i="12"/>
  <c r="F16" i="12"/>
  <c r="F51" i="11"/>
  <c r="F43" i="11"/>
  <c r="F35" i="11"/>
  <c r="F27" i="11"/>
  <c r="F16" i="11"/>
  <c r="F18" i="11" s="1"/>
  <c r="F54" i="11" s="1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55" i="9"/>
  <c r="F47" i="9"/>
  <c r="F38" i="9"/>
  <c r="F36" i="9"/>
  <c r="F35" i="9"/>
  <c r="F34" i="9"/>
  <c r="F33" i="9"/>
  <c r="F39" i="9" s="1"/>
  <c r="F16" i="9"/>
  <c r="F18" i="9" s="1"/>
  <c r="F46" i="8"/>
  <c r="F45" i="8"/>
  <c r="F35" i="8"/>
  <c r="F34" i="8"/>
  <c r="F33" i="8"/>
  <c r="F32" i="8"/>
  <c r="F31" i="8"/>
  <c r="F20" i="8"/>
  <c r="F19" i="8"/>
  <c r="F18" i="8"/>
  <c r="F17" i="8"/>
  <c r="F21" i="7"/>
  <c r="F20" i="7"/>
  <c r="F19" i="7"/>
  <c r="F18" i="7"/>
  <c r="F17" i="7"/>
  <c r="F23" i="7" s="1"/>
  <c r="F32" i="10" l="1"/>
  <c r="D44" i="13"/>
  <c r="F42" i="12"/>
  <c r="F18" i="12"/>
  <c r="F26" i="9"/>
  <c r="F50" i="8"/>
  <c r="F36" i="8"/>
  <c r="F22" i="8"/>
  <c r="E19" i="5"/>
  <c r="E21" i="5" s="1"/>
  <c r="E22" i="5" s="1"/>
  <c r="E57" i="4"/>
  <c r="E54" i="4"/>
  <c r="E63" i="4" s="1"/>
  <c r="E50" i="4"/>
  <c r="H43" i="1"/>
  <c r="H17" i="1"/>
  <c r="F52" i="12" l="1"/>
  <c r="H48" i="1"/>
</calcChain>
</file>

<file path=xl/sharedStrings.xml><?xml version="1.0" encoding="utf-8"?>
<sst xmlns="http://schemas.openxmlformats.org/spreadsheetml/2006/main" count="1909" uniqueCount="961">
  <si>
    <t>1.1.1.1</t>
  </si>
  <si>
    <t>EFECTIVO</t>
  </si>
  <si>
    <t>RESUMEN DE RECURSOS ECONOMICOS</t>
  </si>
  <si>
    <t>CUENTA</t>
  </si>
  <si>
    <t>DETALLE</t>
  </si>
  <si>
    <t xml:space="preserve">RESPONSABLE  DEL  FONDO </t>
  </si>
  <si>
    <t xml:space="preserve">PROGRAMA </t>
  </si>
  <si>
    <t>LOCALIZACION</t>
  </si>
  <si>
    <t>SALDO FINAL</t>
  </si>
  <si>
    <t>1-1-1-1</t>
  </si>
  <si>
    <t>CAJA</t>
  </si>
  <si>
    <t>CLAUDIA DE  SANTIAGO MARTINEZ</t>
  </si>
  <si>
    <t>CTA.CTE</t>
  </si>
  <si>
    <t>DIRECCCION  DE  FINANZAS</t>
  </si>
  <si>
    <t>PRESIDENCIA</t>
  </si>
  <si>
    <t>PROYECTOS PRODUCTIVOS</t>
  </si>
  <si>
    <t>BANORTE</t>
  </si>
  <si>
    <t xml:space="preserve">BAJIO </t>
  </si>
  <si>
    <t>BANAMEX</t>
  </si>
  <si>
    <t>SCOTIABANK</t>
  </si>
  <si>
    <t>ESTADO  DE QUERETARO</t>
  </si>
  <si>
    <t>H. AYUNTAMIENTO DEL MUNICIPIO DE COLON</t>
  </si>
  <si>
    <t>BANCOS/ TESORERIA</t>
  </si>
  <si>
    <t>CUENTA CORRIENTE</t>
  </si>
  <si>
    <t>FORTAMUN 2014</t>
  </si>
  <si>
    <t>CENTRO DE ATENCION MULTIPLE</t>
  </si>
  <si>
    <t>FISM 2015</t>
  </si>
  <si>
    <t>FORTAMUN 2015</t>
  </si>
  <si>
    <t>PENSIONES Y FIANZAS</t>
  </si>
  <si>
    <t>CONTINGENCIAS</t>
  </si>
  <si>
    <t>DIRECCCION DE FINANZAS</t>
  </si>
  <si>
    <t>TOTAL</t>
  </si>
  <si>
    <t>ELABORO</t>
  </si>
  <si>
    <t>AUTORIZO</t>
  </si>
  <si>
    <t>REVISO</t>
  </si>
  <si>
    <t>TOTAL DE EFECTIVO Y EQUIVALENTE</t>
  </si>
  <si>
    <t xml:space="preserve">ESTADO DE SITUACION FINANCIERA  AL </t>
  </si>
  <si>
    <t>NOMBRE  DEL DEUDOR</t>
  </si>
  <si>
    <t>FECHA  DE</t>
  </si>
  <si>
    <t>VENCIMIENTO</t>
  </si>
  <si>
    <t>IMPORTE</t>
  </si>
  <si>
    <t>1.1.2.2</t>
  </si>
  <si>
    <t>CUENTAS POR COBRAR A CORTO PLAZO</t>
  </si>
  <si>
    <t>OBSERVACIONES</t>
  </si>
  <si>
    <t>HECTOR RESENDIZ HERRERA</t>
  </si>
  <si>
    <t>GPE. ANTONIO DORANTES</t>
  </si>
  <si>
    <t>RAHAB ELIUD DE LEON MATA</t>
  </si>
  <si>
    <t>JUZGADO MIXTO MUNICIPAL</t>
  </si>
  <si>
    <t>JUAN ANTELMO HERNANDEZ</t>
  </si>
  <si>
    <t>GERONIMO MEDINA HERNANDEZ</t>
  </si>
  <si>
    <t>JOSE LUIS VEGA  DE  SANTIAGO</t>
  </si>
  <si>
    <t>JOSE ALAJANDRO OCHOA VALENCIA</t>
  </si>
  <si>
    <t>MARIA SARA MARGARITA IBARRA</t>
  </si>
  <si>
    <t>TOTAL CUENTA CORRIENTE</t>
  </si>
  <si>
    <t>TOTAL FORTAMUN</t>
  </si>
  <si>
    <t>CONST. SISTEMA ALCANTARILLADO</t>
  </si>
  <si>
    <t>SANITARIO 3RA ETAPA ZAMORANO</t>
  </si>
  <si>
    <t>TOTAL PRO II</t>
  </si>
  <si>
    <t>SUBSIDIO AL EMPLEO</t>
  </si>
  <si>
    <t>TOTAL SUBSIDIO AL EMPLEO</t>
  </si>
  <si>
    <t>REHAB. UNIDAD DEP. POTRERO</t>
  </si>
  <si>
    <t>31 DE OCTUBRE  DE 2015</t>
  </si>
  <si>
    <t>J. SALVADOR BECERRA</t>
  </si>
  <si>
    <t xml:space="preserve">DANIEL LOPEZ CASTILLO </t>
  </si>
  <si>
    <t>JOEL PEDRAZA COLIN</t>
  </si>
  <si>
    <t>ANA BRENDA  DE LEON</t>
  </si>
  <si>
    <t>MARIO GUTIERREZ MENDOZA</t>
  </si>
  <si>
    <t>LAURA RODRIGUEZ COLIN</t>
  </si>
  <si>
    <t>ISIDRO MAR RUBIO</t>
  </si>
  <si>
    <t>RICARDO IBARRA GUTIERREZ</t>
  </si>
  <si>
    <t>GILDARDO MIRANDA JIMENEZ</t>
  </si>
  <si>
    <t>JOSE IGNACIO PAULIN</t>
  </si>
  <si>
    <t>1.1.3</t>
  </si>
  <si>
    <t>DERECHOS A RECIBIR BIENES O SERVICIOS</t>
  </si>
  <si>
    <t>1.1.3.1</t>
  </si>
  <si>
    <t>ANTICIPO A PROVEEDORES POR PRESTACION DE SERVICIOS A CORTO PLAZO</t>
  </si>
  <si>
    <t>QUALITAS COMPANIA DE SEGUROS</t>
  </si>
  <si>
    <t>1.1.5</t>
  </si>
  <si>
    <t>ALMACEN</t>
  </si>
  <si>
    <t>1.1.5.1</t>
  </si>
  <si>
    <t>DESCRIPCION</t>
  </si>
  <si>
    <t>UNIDAD</t>
  </si>
  <si>
    <t>CANTIDAD</t>
  </si>
  <si>
    <t>ALMACENEN DE MATERIALES Y SUMINISTROS  DE CONSUMO</t>
  </si>
  <si>
    <t>1.2.3</t>
  </si>
  <si>
    <t>BIENES INMUEBLES</t>
  </si>
  <si>
    <t>1.2.3.9</t>
  </si>
  <si>
    <t>CONCEPTO</t>
  </si>
  <si>
    <t>MES ANTERIOR</t>
  </si>
  <si>
    <t>ADQUISICION</t>
  </si>
  <si>
    <t>BAJAS O</t>
  </si>
  <si>
    <t>VENTAS</t>
  </si>
  <si>
    <t>Mes actual</t>
  </si>
  <si>
    <t>1.2.3.9.0001</t>
  </si>
  <si>
    <t>1.2.3.9.0002</t>
  </si>
  <si>
    <t>1.2.3.9.0003</t>
  </si>
  <si>
    <t>1.2.3.9.0004</t>
  </si>
  <si>
    <t>1.2.3.9.0005</t>
  </si>
  <si>
    <t>OTROS BIENES INMUEBLES</t>
  </si>
  <si>
    <t>CORRAL DE CONSEJO</t>
  </si>
  <si>
    <t>PANTEON COLON</t>
  </si>
  <si>
    <t>PANTEON SORIANO</t>
  </si>
  <si>
    <t>TERRENO PANTEON COLON</t>
  </si>
  <si>
    <t>AMPL. PANTEON DE LA ESPERANZA</t>
  </si>
  <si>
    <t>GRAN TOTAL</t>
  </si>
  <si>
    <t>BIENES MUEBLES</t>
  </si>
  <si>
    <t>1.2.4</t>
  </si>
  <si>
    <t>1.2.4.1</t>
  </si>
  <si>
    <t>MOBILIARIO Y EQUIPO DE ADMINISTRACION</t>
  </si>
  <si>
    <t>1.2.4.1.0001</t>
  </si>
  <si>
    <t>1.2.4.1.0002</t>
  </si>
  <si>
    <t>1.2.4.1.0003</t>
  </si>
  <si>
    <t>1.2.4.1.0004</t>
  </si>
  <si>
    <t>Equipo de computo</t>
  </si>
  <si>
    <t>Equipo de oficina</t>
  </si>
  <si>
    <t>Muebles</t>
  </si>
  <si>
    <t>Material Complementario</t>
  </si>
  <si>
    <t>1.2.4.2</t>
  </si>
  <si>
    <t>MOBILIARIO Y EQUIPO EDUCACIONAL Y RECREATIVO</t>
  </si>
  <si>
    <t>1.2.4.2.0001</t>
  </si>
  <si>
    <t>1.2.4.2.0002</t>
  </si>
  <si>
    <t>1.2.4.2.0003</t>
  </si>
  <si>
    <t>1.2.4.2.0004</t>
  </si>
  <si>
    <t>1.2.4.2.0005</t>
  </si>
  <si>
    <t>Equipo recreativo</t>
  </si>
  <si>
    <t>Instrumentos musicales</t>
  </si>
  <si>
    <t>Maquinaria y equipo para talleres</t>
  </si>
  <si>
    <t>Camaras fotograficas</t>
  </si>
  <si>
    <t>1.2.4.3</t>
  </si>
  <si>
    <t>EQUIPO E INSTRUMENTAL MEDICO Y DE LABORATORIO</t>
  </si>
  <si>
    <t>Equipo Deportivo</t>
  </si>
  <si>
    <t>Equipode topografia</t>
  </si>
  <si>
    <t>1.2.4.3.0001</t>
  </si>
  <si>
    <t>1.2.4.3.0002</t>
  </si>
  <si>
    <t>Equipo de ingenieria y dibujo</t>
  </si>
  <si>
    <t>1.2.4.4</t>
  </si>
  <si>
    <t>1.2.4.4.0001</t>
  </si>
  <si>
    <t>Equipo de Transporte</t>
  </si>
  <si>
    <t>1.2.4.5</t>
  </si>
  <si>
    <t>EQUIPO DE TRANSPORTE</t>
  </si>
  <si>
    <t>EQUIPO DE DEFENSA Y SEGURIDAD</t>
  </si>
  <si>
    <t>1.2.4.6</t>
  </si>
  <si>
    <t>MAQUINARIA OTROS EQUIPOS Y HERRAMIENTAS</t>
  </si>
  <si>
    <t>1.2.4.6.0001</t>
  </si>
  <si>
    <t>1.2.4.6.0003</t>
  </si>
  <si>
    <t>1.2.4.6.0004</t>
  </si>
  <si>
    <t>1.2.4.6.0009</t>
  </si>
  <si>
    <t>Equipo de comunicación</t>
  </si>
  <si>
    <t>Equipo Audiovisual</t>
  </si>
  <si>
    <t>Maquinaria y equipo agricola</t>
  </si>
  <si>
    <t>Otros equipos y herramientas</t>
  </si>
  <si>
    <t>1.2.4.7</t>
  </si>
  <si>
    <t>COLECCIONES, OBRAS  DE ARTE Y OBJETOS VALIOSOS</t>
  </si>
  <si>
    <t>1.2.4.8</t>
  </si>
  <si>
    <t>ACTIVOS BIOLOGICOS</t>
  </si>
  <si>
    <t>1.2.4.4.0002</t>
  </si>
  <si>
    <t>1.2.4.4.0003</t>
  </si>
  <si>
    <t>1.2.4.4.0004</t>
  </si>
  <si>
    <t>1.2.4.4.0005</t>
  </si>
  <si>
    <t>1.2.4.4.0006</t>
  </si>
  <si>
    <t>1.2.4.4.0007</t>
  </si>
  <si>
    <t>1.2.4.4.0008</t>
  </si>
  <si>
    <t>1.2.4.4.0009</t>
  </si>
  <si>
    <t>1.2.4.4.0010</t>
  </si>
  <si>
    <t>1.2.4.4.0011</t>
  </si>
  <si>
    <t>1.2.4.4.0012</t>
  </si>
  <si>
    <t>1.2.4.4.0013</t>
  </si>
  <si>
    <t>1.2.4.4.0014</t>
  </si>
  <si>
    <t>1.2.4.4.0015</t>
  </si>
  <si>
    <t>Material complentario</t>
  </si>
  <si>
    <t>Maquinaria y equipo de construccion</t>
  </si>
  <si>
    <t>Maquinaria y equipo para suministro</t>
  </si>
  <si>
    <t>Maquinaria y equipo de imprenta</t>
  </si>
  <si>
    <t>Equipo de Senalamiento</t>
  </si>
  <si>
    <t>Equipo de servicio</t>
  </si>
  <si>
    <t>Utiles de cocina y comedor</t>
  </si>
  <si>
    <t>Equipo para actividades civicas</t>
  </si>
  <si>
    <t>Equipo para seguridad publica</t>
  </si>
  <si>
    <t>Equipo para proteccion Civil</t>
  </si>
  <si>
    <t>Articulos para Biblioteca y museo</t>
  </si>
  <si>
    <t>Herramientas</t>
  </si>
  <si>
    <t>Eq. De Servicio publico</t>
  </si>
  <si>
    <t>Varios</t>
  </si>
  <si>
    <t>Maquinaria yequipos para rastro</t>
  </si>
  <si>
    <t>1.2.5</t>
  </si>
  <si>
    <t>ACTIVOS INTANGIBLES</t>
  </si>
  <si>
    <t>SOFTWARE</t>
  </si>
  <si>
    <t>Software</t>
  </si>
  <si>
    <t>1.2.5.1</t>
  </si>
  <si>
    <t>1.2.5.2</t>
  </si>
  <si>
    <t>PATENTES MARCAS Y DERECHOS</t>
  </si>
  <si>
    <t>1.2.5.1.1</t>
  </si>
  <si>
    <t>1.2.5.2.1</t>
  </si>
  <si>
    <t>Patentes marcas y derechos</t>
  </si>
  <si>
    <t>1.2.5.3</t>
  </si>
  <si>
    <t>CONCESIONES Y FRANQUICIAS</t>
  </si>
  <si>
    <t>1.2.5.4</t>
  </si>
  <si>
    <t>LICENCIAS</t>
  </si>
  <si>
    <t>OTROS ACTIVOS INTANGIBLES</t>
  </si>
  <si>
    <t>1.2.5.9</t>
  </si>
  <si>
    <t xml:space="preserve">1.2.6  DEPRECIACIONES, DETERIORO Y AMORTIZACIONES ACUMULADAS  DE BIENES </t>
  </si>
  <si>
    <t>1.2.6.1</t>
  </si>
  <si>
    <t>DEPRECIACION ACUMULADA DE INMUEBLES</t>
  </si>
  <si>
    <t>DEP. ACUM DE EDIFICIOS 2013</t>
  </si>
  <si>
    <t>1.2.6.2</t>
  </si>
  <si>
    <t>DEPRECIACION ACUMULADA DE MUEBLES</t>
  </si>
  <si>
    <t>1.2.6.1.001</t>
  </si>
  <si>
    <t>1.2.6.1.002</t>
  </si>
  <si>
    <t>1.2.6.1.003</t>
  </si>
  <si>
    <t>1.2.6.1.004</t>
  </si>
  <si>
    <t>1.2.6.1.005</t>
  </si>
  <si>
    <t>1.2.6.1.006</t>
  </si>
  <si>
    <t>1.2.6.1.007</t>
  </si>
  <si>
    <t>1.2.6.1.009</t>
  </si>
  <si>
    <t>DEP. ACUM DE EDIFICIOS 2014</t>
  </si>
  <si>
    <t>DEP. ACUM  MUEBLES DE OFICINA</t>
  </si>
  <si>
    <t>DEP. ACUM EXEPTO OFICINA</t>
  </si>
  <si>
    <t>DEP. ACUM EQUIPO DE COMPUTO</t>
  </si>
  <si>
    <t>DEP. ACUM OTRO MOB  Y EQUIPO DE ADMON</t>
  </si>
  <si>
    <t>DEP. ACUM CAMARASFOTOGRAFICAS</t>
  </si>
  <si>
    <t>DEP. ACUM  EQUIPO EDUCACIONAL</t>
  </si>
  <si>
    <t>DEP. ACUM AUTOMOVILES EQ TERRESTRE</t>
  </si>
  <si>
    <t>DEP. ACUM GENERACION ELECTRICA</t>
  </si>
  <si>
    <t>DEP. ACUM EQUIPO MEDICO Y DE LAB.</t>
  </si>
  <si>
    <t>DEP. ACUM EQUIPOS Y APARTOS AUDIOV.</t>
  </si>
  <si>
    <t>DEP. ACUM  EQUIPO DE COMUNICACIÓN Y TEL</t>
  </si>
  <si>
    <t>DEP. ACUM HERRAMIENTAS</t>
  </si>
  <si>
    <t>DEP. ACUM OTROS EQUIPOS</t>
  </si>
  <si>
    <t>DEP. ACUM  MAQ Y EQUIPO AGROPECUARIO</t>
  </si>
  <si>
    <t>DEP. ACUM MAQ Y EQUIPO INDUSTRIAL</t>
  </si>
  <si>
    <t>1.2.6.1.010</t>
  </si>
  <si>
    <t>1.2.6.1.011</t>
  </si>
  <si>
    <t>1.2.6.1.013</t>
  </si>
  <si>
    <t>1.2.6.1.012</t>
  </si>
  <si>
    <t>1.2.6.4.</t>
  </si>
  <si>
    <t>AMORTIZACION ACUMULADA DE ACTIVOS INTANGIBLES</t>
  </si>
  <si>
    <t>1.2.6.4.001</t>
  </si>
  <si>
    <t>AMORTIZACION SOFTWARE</t>
  </si>
  <si>
    <t>FECHA DE</t>
  </si>
  <si>
    <t>PAGO</t>
  </si>
  <si>
    <t>2.1.1</t>
  </si>
  <si>
    <t>2.1.1.1</t>
  </si>
  <si>
    <t>PASIVO</t>
  </si>
  <si>
    <t>CUENTAS POR PAGAR A CORTO PLAZO</t>
  </si>
  <si>
    <t>SERVICIOS PERSONALES POR PAGAR A CORTO PLAZO</t>
  </si>
  <si>
    <t>SINDICATO DE TRABAJADORES</t>
  </si>
  <si>
    <t>COMISION ESTATAL DE AGUAS</t>
  </si>
  <si>
    <t>GASTOS MEDICOS SINDICATO</t>
  </si>
  <si>
    <t>GASTOS NO COMPROBADOS</t>
  </si>
  <si>
    <t>DESCUENTO ACUERDO DE SINDICATO</t>
  </si>
  <si>
    <t>GASTOS MEDICOS CONFIANZA</t>
  </si>
  <si>
    <t>MARIA DE LA LUZ MORALES</t>
  </si>
  <si>
    <t>FELIX ZUNIGA  SANCHEZ</t>
  </si>
  <si>
    <t>RAMIREZ MORALES</t>
  </si>
  <si>
    <t>ALFREDO ANTONIO MARTINEZ</t>
  </si>
  <si>
    <t>MARIA DE LOS ANGELES RAMOS</t>
  </si>
  <si>
    <t>MARTIN CRISTOBAL ROSAS</t>
  </si>
  <si>
    <t>TOTAL GASTO CORRIENTE</t>
  </si>
  <si>
    <t>VERONICA VAZQUEZ RIVERA</t>
  </si>
  <si>
    <t>MIGUEL ANGEL MARTINEZ</t>
  </si>
  <si>
    <t>GASTOS MEDICOS</t>
  </si>
  <si>
    <t>MA DEL CARMEN HERNANDEZ</t>
  </si>
  <si>
    <t>ROCIO JULIETA MARTINEZ PRADO</t>
  </si>
  <si>
    <t>SILVIA LETICIA RODRIGUEZ LARA</t>
  </si>
  <si>
    <t>NORMA LIZBETH RODRIGUEZ</t>
  </si>
  <si>
    <t>MARIO GUTIERREZ</t>
  </si>
  <si>
    <t>AUTOBUSES  LA PIEDAD</t>
  </si>
  <si>
    <t>JUAN ANTONIO SANCHEZ</t>
  </si>
  <si>
    <t>SONIGAS, SA  DE  CV</t>
  </si>
  <si>
    <t xml:space="preserve">CLUTCH Y FRENOS  EZEQUIEL </t>
  </si>
  <si>
    <t>CORREGIDORA NEW SA</t>
  </si>
  <si>
    <t>LUIS MARIN GARCIA  C</t>
  </si>
  <si>
    <t>RAMIREZ RAMIREZ ABOGADOS</t>
  </si>
  <si>
    <t>EQUIPOS ESPECIALES PARA RASTRO</t>
  </si>
  <si>
    <t>MAC EDICIONES Y PUBLICACIONES</t>
  </si>
  <si>
    <t>ROBERTO CARLOS VELARDE</t>
  </si>
  <si>
    <t>JOSE RUBIO DORANTES</t>
  </si>
  <si>
    <t>EDGAR TIMOTEO MARTIN</t>
  </si>
  <si>
    <t>LAURA ISELA BALTAZAR</t>
  </si>
  <si>
    <t>RAUL AGAPITO ARRIAGA</t>
  </si>
  <si>
    <t>MARIA GUADALUPE FERRUZCA</t>
  </si>
  <si>
    <t>GUSTAVO ANTONIO TOVAR</t>
  </si>
  <si>
    <t>JOSE DE JESUS CARRILLO</t>
  </si>
  <si>
    <t>LUIS MARTINEZ CERVANTES</t>
  </si>
  <si>
    <t>MELQUI SALVADOR HERNANDEZ</t>
  </si>
  <si>
    <t>OSVALDO GUZMAN VAZQUEZ</t>
  </si>
  <si>
    <t>GONZALO ORTIZ HERNANDEZ</t>
  </si>
  <si>
    <t>ISRAEL PEREZ MONTES</t>
  </si>
  <si>
    <t>JOSE ALFREDO ONTIVEROS</t>
  </si>
  <si>
    <t>JOSE ALBERTO DORANTES</t>
  </si>
  <si>
    <t>PATRICIA  NARTINEZ R.</t>
  </si>
  <si>
    <t>JOSE MARIA RAUL ARRIAGA</t>
  </si>
  <si>
    <t xml:space="preserve">PAPELERIA Y SERVICIO </t>
  </si>
  <si>
    <t>BEATRIZ DIAZ HERNANDEZ</t>
  </si>
  <si>
    <t>ABASTECEDORA MAXIMO</t>
  </si>
  <si>
    <t>GILDA ROCIO FLORES</t>
  </si>
  <si>
    <t>NAYELI VEGA OCAMPO</t>
  </si>
  <si>
    <t>VICTOR RESENDIZ VELAZQUEZ</t>
  </si>
  <si>
    <t>LIBERTAD  SERVICIOS FINANCIEROS</t>
  </si>
  <si>
    <t>STEFANOV ZLATEV P.</t>
  </si>
  <si>
    <t>OMAR GILBERTO CHAPARRO</t>
  </si>
  <si>
    <t>VICMA SA  DE  CV</t>
  </si>
  <si>
    <t>PILGRIMS PRIDE</t>
  </si>
  <si>
    <t>MOISES FELIPE P</t>
  </si>
  <si>
    <t>RM PRODUCCIONES</t>
  </si>
  <si>
    <t>LEONEL IBARRA LEDEZMA</t>
  </si>
  <si>
    <t>GONZALO VEGA SC</t>
  </si>
  <si>
    <t>UNION DE PROD AGROPEC.</t>
  </si>
  <si>
    <t>ALEJANDRO FERNANDO V</t>
  </si>
  <si>
    <t>HECTOR JAVIER MOLLER GRO</t>
  </si>
  <si>
    <t>JULIO PASCUAL URTAZA</t>
  </si>
  <si>
    <t>COMERCIALIZADORA</t>
  </si>
  <si>
    <t>ISMAEL VAZQUEZ  ARELLANO</t>
  </si>
  <si>
    <t>GENERACION DE ENERGIA ELECTRICA PRIME</t>
  </si>
  <si>
    <t>AGUSTIN MENDOZA CRUZ</t>
  </si>
  <si>
    <t>OLGA PATRICIA CAPETILLO</t>
  </si>
  <si>
    <t>CENTRAL FERRETERA TREJO</t>
  </si>
  <si>
    <t>PATRICIA MARTINEZ</t>
  </si>
  <si>
    <t>JOSE ALFONSO GARCIA</t>
  </si>
  <si>
    <t>JUAN CARLOS ARELLANO</t>
  </si>
  <si>
    <t>MARIANA GARCIA VEL.</t>
  </si>
  <si>
    <t>PATRICIA OLVERA RAMIREZ</t>
  </si>
  <si>
    <t>JUAN CARLOS BAEZA</t>
  </si>
  <si>
    <t>SUBTOTAL GASTO CORRIENTE</t>
  </si>
  <si>
    <t>JUAN JOSE RAMIREZ G.</t>
  </si>
  <si>
    <t>EDGAR TIMOTEO MARTINEZ</t>
  </si>
  <si>
    <t xml:space="preserve">JORGE ALBERTO VAZQUEZ </t>
  </si>
  <si>
    <t>JULIO CESAR VALDEZ</t>
  </si>
  <si>
    <t>SUBTOTAL FISM</t>
  </si>
  <si>
    <t>MATERIALES Y MAQUINARIA</t>
  </si>
  <si>
    <t>SUBTOTAL FISM 2012</t>
  </si>
  <si>
    <t xml:space="preserve">EQUIPOS Y SUMINISTROS </t>
  </si>
  <si>
    <t>SUBTOTAL CDI</t>
  </si>
  <si>
    <t>DIFERENCIA EN DEPOSITOS</t>
  </si>
  <si>
    <t>LIBERTAD  DE SERVICIOS</t>
  </si>
  <si>
    <t>CONTRATISTAS POR PAGAR A CORTO PLAZO</t>
  </si>
  <si>
    <t>2.1.1.4</t>
  </si>
  <si>
    <t>JOSE ANTONIO ARZETA REYNA</t>
  </si>
  <si>
    <t>HUGO HERNANDEZ ARREDONDO</t>
  </si>
  <si>
    <t>JOSE ANTONIO TREJO</t>
  </si>
  <si>
    <t>EDUARDO  RAMIREZ G</t>
  </si>
  <si>
    <t>PROYECTOS CONST.ELEC.</t>
  </si>
  <si>
    <t>ULC SOLUTIONS SA  DE CV</t>
  </si>
  <si>
    <t>HYR CONSTRUCTORES ASOCIADOS</t>
  </si>
  <si>
    <t>JOSE SAUL IBARRA FERRUZCA</t>
  </si>
  <si>
    <t>HORUS GRUPO EMPRESARIAL</t>
  </si>
  <si>
    <t>J.CONCEPCION ALAN VEGA JORDAN</t>
  </si>
  <si>
    <t>JUAN ZENON BLANCO MA</t>
  </si>
  <si>
    <t>ALICIA VALDES FONSECA</t>
  </si>
  <si>
    <t>CIMA ELECTRICO SA DE CV</t>
  </si>
  <si>
    <t>GUSTAVO VEGA ZUNIGA</t>
  </si>
  <si>
    <t>ALJI URBANIZACIONES</t>
  </si>
  <si>
    <t>COPROSE DE MEXICO SA</t>
  </si>
  <si>
    <t>OMAR GILBERTO CHAVEZ G.</t>
  </si>
  <si>
    <t>URDA PROYECTOS Y COSNTRUCCIONES</t>
  </si>
  <si>
    <t>JUAN ROBERTO LUNA BRAVO</t>
  </si>
  <si>
    <t>CATZA GPO. DE URBANIZACION</t>
  </si>
  <si>
    <t>TOTAL PID</t>
  </si>
  <si>
    <t>JUAN CARLOS CAMACHO</t>
  </si>
  <si>
    <t>IGNACIO ESTRADA TREJO</t>
  </si>
  <si>
    <t>INTEMPO SISTEMAS CONSTRUCTIVOS</t>
  </si>
  <si>
    <t>CONSTRUCCIONES INTEGRALES ALTERNA.</t>
  </si>
  <si>
    <t>CONSTRUCTORA  ELECTRICA ARRIAGA</t>
  </si>
  <si>
    <t>TOTAL 3x1 MIGRAGANTES</t>
  </si>
  <si>
    <t>URDA PROYECTOS Y CONSTRUCCIONES</t>
  </si>
  <si>
    <t>CATZA GRUPO DE URBANIZACION</t>
  </si>
  <si>
    <t>2.1.1.7</t>
  </si>
  <si>
    <t>RETENCIONES Y CONTRIBUCIONES POR PAGAR</t>
  </si>
  <si>
    <t>A CORTO PLAZO</t>
  </si>
  <si>
    <t>ISR RETENIDO POR SALARIOS</t>
  </si>
  <si>
    <t>10 % ISR HONORARIOS</t>
  </si>
  <si>
    <t>10% ISR ARRENDAMIENTO</t>
  </si>
  <si>
    <t>5% AL MILLAR</t>
  </si>
  <si>
    <t>2% SOBRE NOMINA</t>
  </si>
  <si>
    <t>ISPT FORTAMUN</t>
  </si>
  <si>
    <t>2.1.3</t>
  </si>
  <si>
    <t>PORCION A CORTO PLAZO DE LA DEUDA PUBLICA</t>
  </si>
  <si>
    <t>A LARGO PLAZO</t>
  </si>
  <si>
    <t>2.1.3.1</t>
  </si>
  <si>
    <t>PORCION A CORTO PLAZO  DE LA DEUDA PUBLICA INTERNA</t>
  </si>
  <si>
    <t>BANOBRAS SNC</t>
  </si>
  <si>
    <t>NOMBRE  DEL ACREEDOR</t>
  </si>
  <si>
    <t>ORIGEN DEL CREDITO</t>
  </si>
  <si>
    <t>10 AÑOS</t>
  </si>
  <si>
    <t>2.1.3.2</t>
  </si>
  <si>
    <t>PORCION A CORTO PLAZO  DE LA DEUDA PUBLICA EXTERNA</t>
  </si>
  <si>
    <t>PORCION A CORTO PLAZO  DE ARRENDAMIENTO FINANCIERO</t>
  </si>
  <si>
    <t>2.1.3.3</t>
  </si>
  <si>
    <t>2.1.7</t>
  </si>
  <si>
    <t>PROVISIONES  A CORTO PLAZO</t>
  </si>
  <si>
    <t>2.1.7.1</t>
  </si>
  <si>
    <t>PROVISION PARA DEMANDAS  Y LITIGIOS A CORTO PLAZO</t>
  </si>
  <si>
    <t>HORTINVEST TERRA SA</t>
  </si>
  <si>
    <t>MIGUEL TEMELO LEDEZMA</t>
  </si>
  <si>
    <t>HELYDE LINARES MALDONADO</t>
  </si>
  <si>
    <t>ARTEMIO CERVANTES</t>
  </si>
  <si>
    <t>PROVEEDORA LA PERLA</t>
  </si>
  <si>
    <t>INMOBILIARIA J JK</t>
  </si>
  <si>
    <t>EXTRACCION E INGENIERIA</t>
  </si>
  <si>
    <t>NORMA FLORES MEDINA</t>
  </si>
  <si>
    <t>MARIA MAGDALENA G</t>
  </si>
  <si>
    <t>GLORIA YOLANDA VE</t>
  </si>
  <si>
    <t>SAMUEL GARCIA GAR</t>
  </si>
  <si>
    <t>GILBERTO FEREGRIN</t>
  </si>
  <si>
    <t>BANCA MIFLE SA</t>
  </si>
  <si>
    <t>SILVIA SANCHEZ RU</t>
  </si>
  <si>
    <t>MARIA CRISTINA EG</t>
  </si>
  <si>
    <t>RAUL GUEVARA CTA</t>
  </si>
  <si>
    <t>VICTOR MANUEL LEO</t>
  </si>
  <si>
    <t>ROSALINA MARTINEZ</t>
  </si>
  <si>
    <t>MARIA DE JESUS GO</t>
  </si>
  <si>
    <t>JOSE MARIA CORDERO</t>
  </si>
  <si>
    <t>JOSE  DE JESUS GARCIA</t>
  </si>
  <si>
    <t>ROSA MARIA SANCHEZ</t>
  </si>
  <si>
    <t>JORGE VENTURA</t>
  </si>
  <si>
    <t>MARIA AURORA LOPEZ</t>
  </si>
  <si>
    <t>MARIA DEL CARMEN</t>
  </si>
  <si>
    <t>SOFIA PEREZ JIMENEZ</t>
  </si>
  <si>
    <t>JUAN CARLOS MUNOZ PEREZ</t>
  </si>
  <si>
    <t>MA CECILIA NAVARRO</t>
  </si>
  <si>
    <t>EDGAR FRANCISCO GAYTAN</t>
  </si>
  <si>
    <t>JOSE GUADALUPE SALINAS</t>
  </si>
  <si>
    <t>MA ISABEL QUINTANAR</t>
  </si>
  <si>
    <t>ALICIA HERNANDEZ PADILLA</t>
  </si>
  <si>
    <t>OSCAR GUSTAVO ABRHAM</t>
  </si>
  <si>
    <t>RENE GRANADOS DE LA CRUZ</t>
  </si>
  <si>
    <t>MA GUADALUPE ALVAREZ</t>
  </si>
  <si>
    <t>RAMON AGUILLON JIMENEZ</t>
  </si>
  <si>
    <t>ESPERANZA HERNANDEZ</t>
  </si>
  <si>
    <t>YOLANDA RICARDA</t>
  </si>
  <si>
    <t>FRANCISCO URIBE  DIAZ</t>
  </si>
  <si>
    <t>ROBERTO IBARRA HERRERA</t>
  </si>
  <si>
    <t>DOMINGO PEREZ ESTRADA</t>
  </si>
  <si>
    <t>FRANCISCO IBARRA SANCHEZ</t>
  </si>
  <si>
    <t>AZUCENA VEGA MORENO</t>
  </si>
  <si>
    <t>JOSE AGUSTIN PEREZ</t>
  </si>
  <si>
    <t>JOSE D BOCANEGRA</t>
  </si>
  <si>
    <t>JOSE GUADALUPE AGUILLON</t>
  </si>
  <si>
    <t>JOSE DARIO ORTIZ</t>
  </si>
  <si>
    <t>GUSTAVO OLVERA CASTRO</t>
  </si>
  <si>
    <t>LETICIA BASALDUA PAJARO</t>
  </si>
  <si>
    <t>JOSE LUIS ZUñIGA LEON</t>
  </si>
  <si>
    <t>JAIME MARTINEZ MARTINEZ</t>
  </si>
  <si>
    <t>JUAN GABRIEL RESENDIZ</t>
  </si>
  <si>
    <t>JAVIER HERNANDEZ PADILLA</t>
  </si>
  <si>
    <t>HECTOR GONZALEZ JIMENEZ</t>
  </si>
  <si>
    <t>MARIA MICHEAS VERONICA</t>
  </si>
  <si>
    <t>GUILLERMO ALONSO</t>
  </si>
  <si>
    <t>NUEVA TECNOLOGIA EN</t>
  </si>
  <si>
    <t>MEGGITT AIRCRAFT BRAKI</t>
  </si>
  <si>
    <t>JOSE LUIS FONSECA  MORENO</t>
  </si>
  <si>
    <t>ELVIA GARCIA PEREZ</t>
  </si>
  <si>
    <t>VICENTE GOMEZ NARVAIZA</t>
  </si>
  <si>
    <t>NUTRIMENTOS BALANCEADOS</t>
  </si>
  <si>
    <t>A.E.PETCHE COMPANY</t>
  </si>
  <si>
    <t>GREGORIO CIRILO FERNANDEZ</t>
  </si>
  <si>
    <t>SOLAR GARDEN SA DE CV</t>
  </si>
  <si>
    <t>POLLO DE QUERETARO SA</t>
  </si>
  <si>
    <t>FINCA AHUEHUETES</t>
  </si>
  <si>
    <t>UNIVERSIDAD AERONAUTICA</t>
  </si>
  <si>
    <t>PRIME HARVEST SA DE CV</t>
  </si>
  <si>
    <t>INDUSTRIAS KIDE</t>
  </si>
  <si>
    <t>AGROS SA DE CV</t>
  </si>
  <si>
    <t>LUIS TRUEBA HOYOS</t>
  </si>
  <si>
    <t>TOTAL PROVISIONES</t>
  </si>
  <si>
    <t>OTRAS PROVISIONES A CORTO PLAZO</t>
  </si>
  <si>
    <t>GABRIEL RESENDIZ ORDAZ</t>
  </si>
  <si>
    <t>INDEMNIZACION</t>
  </si>
  <si>
    <t>FINIQUITO</t>
  </si>
  <si>
    <t>JOSE LUIS ZUNIGA DE LEON</t>
  </si>
  <si>
    <t>OSIRIS MARION MENDOZA</t>
  </si>
  <si>
    <t>ARMANDO HERNANDEZ JAIMES</t>
  </si>
  <si>
    <t>ELEAZAR HERNANDEZ BERMUDEZ</t>
  </si>
  <si>
    <t>ROCIO FERRUZCA RAMOS</t>
  </si>
  <si>
    <t>ARTEMIO CERVANTES RAMOS</t>
  </si>
  <si>
    <t>FERNANDO MARTINEZ VEGA</t>
  </si>
  <si>
    <t>SIXTO RAMIREZ AVILA</t>
  </si>
  <si>
    <t>RAMIRO CAMACHO JIMENEZ</t>
  </si>
  <si>
    <t>MIGUEL SANCHEZ RAMIREZ</t>
  </si>
  <si>
    <t>CARLOS MEJIA CERDA</t>
  </si>
  <si>
    <t>JOSEFINA CARLOS MENDEZ</t>
  </si>
  <si>
    <t>CATALINA CORTE CORDOVA</t>
  </si>
  <si>
    <t>JULIETA SERVIN GUZMAN</t>
  </si>
  <si>
    <t>MARIA MAGDALENA</t>
  </si>
  <si>
    <t>2.1.1.3</t>
  </si>
  <si>
    <t>SUBSIDIO, PARTICIPACIONES Y APORTACIONES POR</t>
  </si>
  <si>
    <t>PAGAR A CORTO PLAZO</t>
  </si>
  <si>
    <t>PROGRAMA APOYO A LA PRODUCC</t>
  </si>
  <si>
    <t>PENSIONES JUZGADO MIXTO</t>
  </si>
  <si>
    <t>2.2.3</t>
  </si>
  <si>
    <t>DEUDA PUBLICA A LARGO PLAZO</t>
  </si>
  <si>
    <t>2.2.3.1</t>
  </si>
  <si>
    <t>TITULOS Y VALORES DE LA DEUDA PUBLICA INTERNA A LARGO PLAZO</t>
  </si>
  <si>
    <t>2.2.3.2</t>
  </si>
  <si>
    <t>2.2.3.3</t>
  </si>
  <si>
    <t>TITULOS Y VALORES DE LA DEUDA PUBLICA EXTERNA A LARGO PLAZO</t>
  </si>
  <si>
    <t>PRESTAMOS DE LA DEUDA INTERNA POR PAGAR A LARGO PLAZO</t>
  </si>
  <si>
    <t>BANCO NACIONAL DE OBRAS Y SERVICIOS PUBLICOS, SNC</t>
  </si>
  <si>
    <t xml:space="preserve">120 MESES </t>
  </si>
  <si>
    <t xml:space="preserve">OBSERVACIONES </t>
  </si>
  <si>
    <t>PRESTAMOS DE LA DEUDA EXTERNA POR PAGAR A LARGO PLAZO</t>
  </si>
  <si>
    <t>2.2.3.4</t>
  </si>
  <si>
    <t>MOBILIARIO Y EQUIPODE ADMINISTRACION</t>
  </si>
  <si>
    <t>NOMBRE</t>
  </si>
  <si>
    <t>APORTACION</t>
  </si>
  <si>
    <t>VEHICULOS Y EQUIPOS DE TRANSPORTE</t>
  </si>
  <si>
    <t>MAQUINARIAY OTROS EQUIPOS Y HERRAMIENTAS</t>
  </si>
  <si>
    <t>TERRENOS</t>
  </si>
  <si>
    <t>INMUEBLES</t>
  </si>
  <si>
    <t>PATRIMONIO CONTRIBUIDO</t>
  </si>
  <si>
    <t>3.1.1</t>
  </si>
  <si>
    <t>APORTACIONES</t>
  </si>
  <si>
    <t>3.1.2</t>
  </si>
  <si>
    <t>REVALUACIONES DEL PATRIMONIO</t>
  </si>
  <si>
    <t>DONACIONES  DE CAPITAL</t>
  </si>
  <si>
    <t>C.P. JOSE LUIS LARA GOMEZ</t>
  </si>
  <si>
    <t>DIR. DE FINANZAS</t>
  </si>
  <si>
    <t>PRESIDENTE</t>
  </si>
  <si>
    <t>SINDICO</t>
  </si>
  <si>
    <t>DR. JOSE EDUARDO PONCE RAMIREZ</t>
  </si>
  <si>
    <t>Poder Legislativo</t>
  </si>
  <si>
    <t>FORMATO 2,1,A</t>
  </si>
  <si>
    <t>ESTADO DE QUERETARO</t>
  </si>
  <si>
    <t>MUNICIPIO DE COLON, QUERETARO</t>
  </si>
  <si>
    <t>Consolidado</t>
  </si>
  <si>
    <t>X</t>
  </si>
  <si>
    <t>Ingresos Propios</t>
  </si>
  <si>
    <t>FISM</t>
  </si>
  <si>
    <t>FORTAMUN-DF</t>
  </si>
  <si>
    <t xml:space="preserve">A C T I V O </t>
  </si>
  <si>
    <t>CIRCULANTE</t>
  </si>
  <si>
    <t xml:space="preserve">MES ANTERIOR </t>
  </si>
  <si>
    <t>MES ACTUAL</t>
  </si>
  <si>
    <t>1-1-1-1-</t>
  </si>
  <si>
    <t>1-1-1-3</t>
  </si>
  <si>
    <t>BANCOS</t>
  </si>
  <si>
    <t>1-1-2-2</t>
  </si>
  <si>
    <t>1-1-3-1</t>
  </si>
  <si>
    <t>ANTICIPO A PROVEEDORES</t>
  </si>
  <si>
    <t>TOTAL ACTIVO CIRCULANTE</t>
  </si>
  <si>
    <t>NO CIRCULANTE</t>
  </si>
  <si>
    <t>1-2-2-9</t>
  </si>
  <si>
    <t>OTROS DERECHOS A RECIBIR EFECTIVO O EQUIVALENTES A LARGO PLAZO</t>
  </si>
  <si>
    <t>1-2-4-0</t>
  </si>
  <si>
    <t>1-2-6-0</t>
  </si>
  <si>
    <t>DEPRECIACIONES, DETERIORO Y AMORTIZACIONES ACUMULADAS DE BIENES</t>
  </si>
  <si>
    <t>BIENES INMUEBLES INFRAESTRUCTURA Y CONSTRUCCIONES EN PROCESO</t>
  </si>
  <si>
    <t>TOTAL ACTIVO NO CIRCULANTE</t>
  </si>
  <si>
    <t xml:space="preserve">T O T A L    A C T I V O </t>
  </si>
  <si>
    <t>P A S I V O</t>
  </si>
  <si>
    <t>2-1-1-1</t>
  </si>
  <si>
    <t>2-1-1-2</t>
  </si>
  <si>
    <t>PROVEEDORES POR PAGAR A CORTO PLAZO</t>
  </si>
  <si>
    <t>2-1-1-3</t>
  </si>
  <si>
    <t>2-1-1-4</t>
  </si>
  <si>
    <t>PARTICIPACIONES Y APORTACIONES POR PAGAR</t>
  </si>
  <si>
    <t>2-1-1-6</t>
  </si>
  <si>
    <t>INTERESES, COMISIONES POR PAGAR</t>
  </si>
  <si>
    <t>2-1-1-7</t>
  </si>
  <si>
    <t>RETENCIONES Y CONTRIBUCIONES POR PAGAR A CORTO PLAZO</t>
  </si>
  <si>
    <t>2-1-3-1</t>
  </si>
  <si>
    <t>PORCION A CORTO PLAZO DE DEUDA A LARGO PLAZO</t>
  </si>
  <si>
    <t>2-1-7-1</t>
  </si>
  <si>
    <t>PROVISIONES A CORTO PLAZO</t>
  </si>
  <si>
    <t>TOTAL PASIVO CIRCULANTE</t>
  </si>
  <si>
    <t>FIJO</t>
  </si>
  <si>
    <t>2-2-3-3</t>
  </si>
  <si>
    <t>PRESTAMO DEUDA PUBLICA INTERNA POR PAGAR A LARGO PLAZO</t>
  </si>
  <si>
    <t>TOTAL PASIVO FIJO</t>
  </si>
  <si>
    <t>T O T A L     P A S I V O</t>
  </si>
  <si>
    <t>P A T R I M O N I O</t>
  </si>
  <si>
    <t>3-1-1</t>
  </si>
  <si>
    <t>3-1-2</t>
  </si>
  <si>
    <t>RESULTADO DEL EJERCICIO: (AHORRO/DESAHORRO)</t>
  </si>
  <si>
    <t>3-2-2</t>
  </si>
  <si>
    <t>RESULTADO DE EJERCICIOS ANTERIORES</t>
  </si>
  <si>
    <t>T O T A L    P A T R I M O N I O</t>
  </si>
  <si>
    <t>T O T A L     P A S I V O     Y    P A T R I M O N I O</t>
  </si>
  <si>
    <t>1.2.2.9</t>
  </si>
  <si>
    <t xml:space="preserve">OTROS DERECHOS A RECIBIR  EFECTIVO </t>
  </si>
  <si>
    <t>BANCO NACIONAL DE OBRAS Y SERVICIOS PUBLICOS , SN.C.</t>
  </si>
  <si>
    <t>NOMBRE  DEL DE DEUDOR</t>
  </si>
  <si>
    <t>FECHA DE VENCIMIENTO</t>
  </si>
  <si>
    <t xml:space="preserve">ORIGEN DEL ADEUDO </t>
  </si>
  <si>
    <t>A 120 MESES</t>
  </si>
  <si>
    <t>CREDITO SIMPLE</t>
  </si>
  <si>
    <t>PATRIMONIO GENERADO</t>
  </si>
  <si>
    <t>3.2.1</t>
  </si>
  <si>
    <t>RESULTADO DEL EJERCICIO (AHORRO/DESAHORRO)</t>
  </si>
  <si>
    <t>3.2.2</t>
  </si>
  <si>
    <t xml:space="preserve">RESULTADO DE EJERCICIOS ANTERIORES </t>
  </si>
  <si>
    <t>3.2.3</t>
  </si>
  <si>
    <t>SUPERAVIT O DEFICIT POR REVALUACION ACUMULADA</t>
  </si>
  <si>
    <t>3.2.4</t>
  </si>
  <si>
    <t>MODIFICACIONES AL PATRIMONIO</t>
  </si>
  <si>
    <t>3.2.5</t>
  </si>
  <si>
    <t>REVALUOS</t>
  </si>
  <si>
    <t>3.2.6</t>
  </si>
  <si>
    <t>RESERVAS</t>
  </si>
  <si>
    <t>3.2.7</t>
  </si>
  <si>
    <t>RECTIFICACIONES DE RESULTADOS DE EJERCICIOS ANTERIORES</t>
  </si>
  <si>
    <t>3.2.7.1</t>
  </si>
  <si>
    <t>CAMBIOS EN POLITICAS CONTABLES</t>
  </si>
  <si>
    <t>3.2.7.2</t>
  </si>
  <si>
    <t>CAMBIOS POR ERRORES CONTABLES</t>
  </si>
  <si>
    <t>Entidad Superior de Fiscalización</t>
  </si>
  <si>
    <t>1-2-3-0</t>
  </si>
  <si>
    <t>C. JOSE  ALEJANDRO OCHOA VALENCIA</t>
  </si>
  <si>
    <t xml:space="preserve">MARIA ROSA MERLOS MONTES </t>
  </si>
  <si>
    <t>1.1.1.3</t>
  </si>
  <si>
    <t>FISM 2014</t>
  </si>
  <si>
    <t>MIGRANTE 3X 1</t>
  </si>
  <si>
    <t>PRO II 2015</t>
  </si>
  <si>
    <t>GEQ 2015</t>
  </si>
  <si>
    <t>______________________________</t>
  </si>
  <si>
    <t>___________________________________</t>
  </si>
  <si>
    <t>__________________________________</t>
  </si>
  <si>
    <t>C.  JOSE ALEJANDRO OCHOA VALENCIA</t>
  </si>
  <si>
    <t>C. JOSE ALEJANDRO OCHOA VALENCIA</t>
  </si>
  <si>
    <t>_____________________________________</t>
  </si>
  <si>
    <t>LA TRANSFORMACION</t>
  </si>
  <si>
    <t xml:space="preserve">CAMARA NACIONAL  DE LA INDUSTRIA  DE </t>
  </si>
  <si>
    <t>PRESIDENTE MUNICIPAL</t>
  </si>
  <si>
    <t>______________________________________</t>
  </si>
  <si>
    <t>PRESIDENTE MUCIPAL</t>
  </si>
  <si>
    <t>_______________________________________</t>
  </si>
  <si>
    <t>_________________________________</t>
  </si>
  <si>
    <t>_______________________________</t>
  </si>
  <si>
    <t>________________________________</t>
  </si>
  <si>
    <t>____________________________________</t>
  </si>
  <si>
    <t xml:space="preserve">                       AUTORIZO</t>
  </si>
  <si>
    <t>________________________________________</t>
  </si>
  <si>
    <t>2.1.1.2</t>
  </si>
  <si>
    <t>SUMA A LA SIGUIENTE HOJA</t>
  </si>
  <si>
    <t>__________________________________________</t>
  </si>
  <si>
    <t>ESTADO DE QUERÉTARO</t>
  </si>
  <si>
    <t>H. AYUNTAMIENTO DEL MUNICIPIO DE COLÓN</t>
  </si>
  <si>
    <t>1.2.3 BIENES INMUEBLES</t>
  </si>
  <si>
    <t>1.2.3.1</t>
  </si>
  <si>
    <t>ADQUISICIÓN (BAJAS O VENTAS)</t>
  </si>
  <si>
    <t>1.2.3.1001</t>
  </si>
  <si>
    <t>ÁREA VERDE LA PONDEROSA</t>
  </si>
  <si>
    <t>1.2.3.1002</t>
  </si>
  <si>
    <t>1.2.3.1003</t>
  </si>
  <si>
    <t>1.2.3.1004</t>
  </si>
  <si>
    <t>1.2.3.1005</t>
  </si>
  <si>
    <t>1.2.3.1006</t>
  </si>
  <si>
    <t>1.2.3.1007</t>
  </si>
  <si>
    <t>1.2.3.1008</t>
  </si>
  <si>
    <t>1.2.3.1009</t>
  </si>
  <si>
    <t>JARDIN HÉROES DE LA REVOLUCIÓN</t>
  </si>
  <si>
    <t>1.2.3.1010</t>
  </si>
  <si>
    <t>PLAZUELA DE SORIANO</t>
  </si>
  <si>
    <t>1.2.3.1011</t>
  </si>
  <si>
    <t>ÁREA VERDE LA ESPERANZA</t>
  </si>
  <si>
    <t>1.2.3.1012</t>
  </si>
  <si>
    <t xml:space="preserve">TERRENO MA. GARZA </t>
  </si>
  <si>
    <t>1.2.3.1013</t>
  </si>
  <si>
    <t>CERRO DE LAS CRUCES</t>
  </si>
  <si>
    <t>1.2.3.1014</t>
  </si>
  <si>
    <t>CAMPO LAS FRONTERAS</t>
  </si>
  <si>
    <t>1.2.3.1015</t>
  </si>
  <si>
    <t xml:space="preserve">UNIDAD DEPORTIVA </t>
  </si>
  <si>
    <t>1.2.3.1016</t>
  </si>
  <si>
    <t>BAÑOS DE AGUA CALIENTE</t>
  </si>
  <si>
    <t>1.2.3.1017</t>
  </si>
  <si>
    <t>ALBERCA</t>
  </si>
  <si>
    <t>1.2.3.1018</t>
  </si>
  <si>
    <t>PARQUE INFANTIL</t>
  </si>
  <si>
    <t>1.2.3.1019</t>
  </si>
  <si>
    <t>FONDO LEGAL SAN VICENTE</t>
  </si>
  <si>
    <t>1.2.3.1020</t>
  </si>
  <si>
    <t>JARDÍN UNIÓN</t>
  </si>
  <si>
    <t>1.2.3.1021</t>
  </si>
  <si>
    <t>INMUEBLE CALLE ZACATECAS</t>
  </si>
  <si>
    <t>1.2.3.1022</t>
  </si>
  <si>
    <t>EL MOLINO DE LA PURÍSIMA</t>
  </si>
  <si>
    <t>INMUEBLE DE LAS CRUCES</t>
  </si>
  <si>
    <t>1.2.3.1024</t>
  </si>
  <si>
    <t>TERRENO PARA CAMPO DE FÚTBOL</t>
  </si>
  <si>
    <t>1.2.3.1025</t>
  </si>
  <si>
    <t>TERRENO RÍO COLÓN</t>
  </si>
  <si>
    <t>1.2.3.1026</t>
  </si>
  <si>
    <t>TERRENO DEL PANTEÓN</t>
  </si>
  <si>
    <t>1.2.3.1027</t>
  </si>
  <si>
    <t>PARQUE AMADO PANlAGUA</t>
  </si>
  <si>
    <t>1.2.3.1028</t>
  </si>
  <si>
    <t>LOTE 1 MANZANA 4   LOS NARANJOS</t>
  </si>
  <si>
    <t>1.2.3.1029</t>
  </si>
  <si>
    <t>LOTE 2 MANZANA 4   LOS NARANJOS</t>
  </si>
  <si>
    <t>1.2.3.1030</t>
  </si>
  <si>
    <t>LOTE 3 MANZANA 4   LOS NARANJOS</t>
  </si>
  <si>
    <t>1.2.3.1031</t>
  </si>
  <si>
    <t>LOTE 4 MANZANA 4   LOS NARANJOS</t>
  </si>
  <si>
    <t>1.2.3.1032</t>
  </si>
  <si>
    <t>LOTE 5 MANZANA 4   LOS NARANJOS</t>
  </si>
  <si>
    <t>1.2.3.1033</t>
  </si>
  <si>
    <t>LOTE 6 MANZANA 4   LOS NARANJOS</t>
  </si>
  <si>
    <t>1.2.3.1034</t>
  </si>
  <si>
    <t>LOTE 7 MANZANA 4   LOS NARANJOS</t>
  </si>
  <si>
    <t>1.2.3.1035</t>
  </si>
  <si>
    <t>LOTE 8 MANZANA 4   LOS NARANJOS</t>
  </si>
  <si>
    <t>1.2.3.1036</t>
  </si>
  <si>
    <t>LOTE 9 MANZANA 4   LOS NARANJOS</t>
  </si>
  <si>
    <t>1.2.3.1.037</t>
  </si>
  <si>
    <t>LOTE 10 MANZANA 4   L05 NARANJO</t>
  </si>
  <si>
    <t>1.2.3.1.038</t>
  </si>
  <si>
    <t>LOTE 11 MANZANA 4   LOS NARANJO</t>
  </si>
  <si>
    <t>1.2.3.1.039</t>
  </si>
  <si>
    <t>LOTE 12 MANZANA 4  LOS NARANJO</t>
  </si>
  <si>
    <t>1.2.3.1.040</t>
  </si>
  <si>
    <t>LOTE 13 MANZANA 4   LOS NARANJO</t>
  </si>
  <si>
    <t>1.2.3.1.041</t>
  </si>
  <si>
    <t>LOTE 23 MANZANA 5   LOS NARANJO</t>
  </si>
  <si>
    <t>1.2.3.1.042</t>
  </si>
  <si>
    <t>LOTE 24 MANZANA 5   LOS NARANJO</t>
  </si>
  <si>
    <t>1.2.3.1.043</t>
  </si>
  <si>
    <t>LOTE 1 MANZANA 6   LOS NARANJOS</t>
  </si>
  <si>
    <t>1.2.3.1.044</t>
  </si>
  <si>
    <t>LOTE 2 MANZANA 6   LOS NARANJOS</t>
  </si>
  <si>
    <t>1.2.3.1.045</t>
  </si>
  <si>
    <t>LOTE 3 MANZANA 6   LOS NARANJOS</t>
  </si>
  <si>
    <t>1.2.3.1.046</t>
  </si>
  <si>
    <t>LOTE 4 MANZANA 6   LOS NARANJOS</t>
  </si>
  <si>
    <t>1.2.3.1.047</t>
  </si>
  <si>
    <t>LOTE 1 MANZANA 10   LOS NARANJO.</t>
  </si>
  <si>
    <t>1.2.3.1.048</t>
  </si>
  <si>
    <t>LOTE 2 MANZANA 10   LOS NARANJOí</t>
  </si>
  <si>
    <t>1.2.3.1.049</t>
  </si>
  <si>
    <t>LOTE 3 MANZANA 10   LOS NARANJOÍ</t>
  </si>
  <si>
    <t>1.2.3.1.050</t>
  </si>
  <si>
    <t>LOTE 4 MANZANA 10  LOS NARANJOí</t>
  </si>
  <si>
    <t>1.2.3.1.051</t>
  </si>
  <si>
    <t>LOTE 5 MANZANA 10   LOS NARANJOÍ</t>
  </si>
  <si>
    <t>1.2.3.1.052</t>
  </si>
  <si>
    <t>LOTE 6 MANZANA 10  LOS NARANJOS</t>
  </si>
  <si>
    <t>1.2.3.1.053</t>
  </si>
  <si>
    <t>LOTE 7 MANZANA 10   LOS NARANJOS</t>
  </si>
  <si>
    <t>1.2.3.1.054</t>
  </si>
  <si>
    <t>LOTE 8 MANZANA 10   LOS NARANJOS</t>
  </si>
  <si>
    <t>1.2.3.1.055</t>
  </si>
  <si>
    <t>LOTE 9 MANZANA 10   LOS NARANJOÍ</t>
  </si>
  <si>
    <t>1.2.3.1.056</t>
  </si>
  <si>
    <t>LOTE 10 MANZANA 10   LOS NARANJC</t>
  </si>
  <si>
    <t>1.2.3.1.057</t>
  </si>
  <si>
    <t>LOTE 31 MANZANA 11   LOS NARANJC</t>
  </si>
  <si>
    <t>1.2.3.1.058</t>
  </si>
  <si>
    <t>LOTE 32 MANZANA 11   LOS NARANJC</t>
  </si>
  <si>
    <t>1.2.3.1.059</t>
  </si>
  <si>
    <t>LOTE 33 MANZANA 11   LOS NARANJC</t>
  </si>
  <si>
    <t>1.2.3.1.060</t>
  </si>
  <si>
    <t>LOTE 34 MANZANA 11   LOS NARANJC</t>
  </si>
  <si>
    <t>1.2.3.1.061</t>
  </si>
  <si>
    <t>LOTE 35 MANZANA 11   LOS NARANJC</t>
  </si>
  <si>
    <t>1.2.3.1.062</t>
  </si>
  <si>
    <t>LOTE 36 MANZANA 11   LOS NARANJC</t>
  </si>
  <si>
    <t>1.2.3.1.063</t>
  </si>
  <si>
    <t>LOTE 37 MANZANA 11   LOS NARANJC</t>
  </si>
  <si>
    <t>1.2.3.1.064</t>
  </si>
  <si>
    <t>LOTE 38 MANZANA 11   LOS NARANJC</t>
  </si>
  <si>
    <t>1.2.3.1.065</t>
  </si>
  <si>
    <t>TERRENO DIF MUNICIPAL</t>
  </si>
  <si>
    <t>1.2.3.1.066</t>
  </si>
  <si>
    <t>RESERVA AGUA CALIENTE</t>
  </si>
  <si>
    <t>1.2.3.1.067</t>
  </si>
  <si>
    <t>RESERVA YUCATÁN COLÓN</t>
  </si>
  <si>
    <t xml:space="preserve">1.2.3.1.068     </t>
  </si>
  <si>
    <t>CANCHA DE FÚTBOL SAN MARTÍN</t>
  </si>
  <si>
    <t>1.2.3.1.069</t>
  </si>
  <si>
    <t>CANCHA USOS MÚLTIPLES SAN MART</t>
  </si>
  <si>
    <t xml:space="preserve">1.2.3.1.070     </t>
  </si>
  <si>
    <t>CANCHA DEPORTIVA EJIDO PATIA</t>
  </si>
  <si>
    <t xml:space="preserve">1.2.3.1.071     </t>
  </si>
  <si>
    <t>CASA DE CULTURA LOS BENITOS</t>
  </si>
  <si>
    <t>1.2.3.1.074</t>
  </si>
  <si>
    <t>CASA DE SALUD LA ESPERANZA</t>
  </si>
  <si>
    <t>1.2.3.1.075</t>
  </si>
  <si>
    <t>CENTRO DE SALUD PALMAS</t>
  </si>
  <si>
    <t>1.2.3.1.076</t>
  </si>
  <si>
    <t>PANTEÓN MUNICIPAL ESPERANZA</t>
  </si>
  <si>
    <t>1.2.3.1.077</t>
  </si>
  <si>
    <t>PARQUE INFANTIL EJIDO PATRIA</t>
  </si>
  <si>
    <t>1.2.3.1.078</t>
  </si>
  <si>
    <t>PARQUE RECREATIVO SANTA ROSA</t>
  </si>
  <si>
    <t>1.2.3.1.079</t>
  </si>
  <si>
    <t>ÁREA VERDE AV. DEL PARAÍSO</t>
  </si>
  <si>
    <t>1.2.3.1.080</t>
  </si>
  <si>
    <t>ÁREA VERDE AV. DEL PETIRROJO</t>
  </si>
  <si>
    <t>1.2.3.1.081</t>
  </si>
  <si>
    <t>ÁREA VERDE LA GOLONDRINA</t>
  </si>
  <si>
    <t>1.2.3.1.082</t>
  </si>
  <si>
    <t>ÁREA VERDE LA GRULLA</t>
  </si>
  <si>
    <t>1.2.3.1.083</t>
  </si>
  <si>
    <t>ÁREA VERDE DEL PELICANO</t>
  </si>
  <si>
    <t>1.2.3.1.084</t>
  </si>
  <si>
    <t>ÁREA VERDE LA PALOMA</t>
  </si>
  <si>
    <t>1.2.3.1.085</t>
  </si>
  <si>
    <t>ÁREA VERDE DEL GORRIÓN</t>
  </si>
  <si>
    <t>1.2.3.1.086</t>
  </si>
  <si>
    <t>ÁREA VERDE DEL CÓNDOR</t>
  </si>
  <si>
    <t>1.2.3.1.087</t>
  </si>
  <si>
    <t>ÁREA VERDE DEL QUETZAL</t>
  </si>
  <si>
    <t>1.2.3,1.088</t>
  </si>
  <si>
    <t>TERRENO PLANTA TRATADORA</t>
  </si>
  <si>
    <t>1.2.3.1.089</t>
  </si>
  <si>
    <t>TERRENO EN SANTA ROSA</t>
  </si>
  <si>
    <t>1.2.3.1.090</t>
  </si>
  <si>
    <t>FRAC. DE PARCELA 318 Z</t>
  </si>
  <si>
    <t>1.2.3.1.091</t>
  </si>
  <si>
    <t>TERRENO PASE DE LOS P.</t>
  </si>
  <si>
    <t>1.2.3.1.092</t>
  </si>
  <si>
    <t>TERRENO CALLE CRISANTEMOS</t>
  </si>
  <si>
    <t>1.2.3.1.093</t>
  </si>
  <si>
    <t>TERRENO SAN ILDEFON</t>
  </si>
  <si>
    <t>1.2.3.1.094</t>
  </si>
  <si>
    <t>TERRENO (J GPE HUBE</t>
  </si>
  <si>
    <t>1.2.3.1.095</t>
  </si>
  <si>
    <t>TERRENA LA ESPERANZA</t>
  </si>
  <si>
    <t>1.2.3.2.</t>
  </si>
  <si>
    <t>EDIFICIOS</t>
  </si>
  <si>
    <t>1.2.3.2.0001</t>
  </si>
  <si>
    <t>EDIFICIO PRESIDENCIA MUNICIPAL</t>
  </si>
  <si>
    <t>1.2.3.2.0002</t>
  </si>
  <si>
    <t>AUDITORIO MUNICIPAL</t>
  </si>
  <si>
    <t>1.2.3.2.0003</t>
  </si>
  <si>
    <t>INMUEBLE UBICADO EN F. 1. MADERO</t>
  </si>
  <si>
    <t>1.2.3.2.0004</t>
  </si>
  <si>
    <t>RASTRO MUNICIPAL</t>
  </si>
  <si>
    <t>1.2.3.2.0005</t>
  </si>
  <si>
    <t>EDIFICIO PARA RASTRO MUNICIPAL</t>
  </si>
  <si>
    <t>1.2.3.2.0006</t>
  </si>
  <si>
    <t>LIENZO CHARRO</t>
  </si>
  <si>
    <t>1.2.3.2.0007</t>
  </si>
  <si>
    <t>EDIFICIO DE OBRAS PÚBLICAS</t>
  </si>
  <si>
    <t>1.2.3.2.0008</t>
  </si>
  <si>
    <t>BIBLIOTECA</t>
  </si>
  <si>
    <t>1.2.3.2.0009</t>
  </si>
  <si>
    <t>CENTRO COMUNITARIO SANTA ROSA</t>
  </si>
  <si>
    <t>1.2.3.2.0010</t>
  </si>
  <si>
    <t>CASA DE LA CULTURA</t>
  </si>
  <si>
    <t>1.2.3.2.0011</t>
  </si>
  <si>
    <t>BAÑOS PÚBLICOS</t>
  </si>
  <si>
    <t>1.2.3.2.0012</t>
  </si>
  <si>
    <t>CENTRO DE REHABILITACIÓN</t>
  </si>
  <si>
    <t>1.2.3.2.0013</t>
  </si>
  <si>
    <t>DELEGACIÓN PEÑA COLORADA</t>
  </si>
  <si>
    <t>1.2.3.2.0014</t>
  </si>
  <si>
    <t>DEL. REGISTRO CIVIL ESPERANZA</t>
  </si>
  <si>
    <t>1.2.3.2.0015</t>
  </si>
  <si>
    <t>DELEGACIÓN ESPERANZA</t>
  </si>
  <si>
    <t>1.2.3.2.0017</t>
  </si>
  <si>
    <t>MOD. SEGURIDAD PÚBLICA ESPERANZA</t>
  </si>
  <si>
    <t>1.2.3.2.0016</t>
  </si>
  <si>
    <t>DELEGACIÓN MUNICIPAL EJODO PATRIA</t>
  </si>
  <si>
    <t>1.2.3.2.0018</t>
  </si>
  <si>
    <t>POLO DESARROLLO LA ESPERANZA</t>
  </si>
  <si>
    <t>1.2.3.2.0019</t>
  </si>
  <si>
    <t>POLO DESARROLLO EL COYOTE</t>
  </si>
  <si>
    <t>1.2.3.2.0021</t>
  </si>
  <si>
    <t>SUBDELEGACIÓN DE SAN MARTÍN</t>
  </si>
  <si>
    <t>1.2.3.2.0022</t>
  </si>
  <si>
    <t>POLO DE DESARROLLO LA PILA</t>
  </si>
  <si>
    <t>1.2.3.2.0023</t>
  </si>
  <si>
    <t>TERRENO SECUNDARIA EL LINDERO</t>
  </si>
  <si>
    <t>1.2.3.2.0024</t>
  </si>
  <si>
    <t>1.2.3.2.0025</t>
  </si>
  <si>
    <t>PRIMERA ETAPA EDIF. SEGURIDAD</t>
  </si>
  <si>
    <t>1.2.3.2.0026</t>
  </si>
  <si>
    <t>CENTRO DES. COMUNITARIO</t>
  </si>
  <si>
    <t>1.2.3.2.0027</t>
  </si>
  <si>
    <t>1.2.3.4</t>
  </si>
  <si>
    <t>CONSTRUCCIONES EN PROCESO (OBRA PÚBLICA)</t>
  </si>
  <si>
    <t>1.2.3.5.0031</t>
  </si>
  <si>
    <t>1.2.3.5.0032</t>
  </si>
  <si>
    <t>1.2.3.5.0035</t>
  </si>
  <si>
    <t>PROGRAMA 3X1 2014</t>
  </si>
  <si>
    <t>1.2.3.5.0036</t>
  </si>
  <si>
    <t>INVERSIONES PÚBLICAS PRODUCTIVAS</t>
  </si>
  <si>
    <t>1.2.3.5.0038</t>
  </si>
  <si>
    <t>PROGRAMA PID</t>
  </si>
  <si>
    <t>1.2.3.5.0039</t>
  </si>
  <si>
    <t>PROGRAMA RESCATE ESPACIOS P.</t>
  </si>
  <si>
    <t>1.2.3.5.0041</t>
  </si>
  <si>
    <t>PROGRAMA MIGRANTES 2015</t>
  </si>
  <si>
    <t>1.2.3.5.0043</t>
  </si>
  <si>
    <t>PROGRAMA PID 2015</t>
  </si>
  <si>
    <t>1.2.3.5.0044</t>
  </si>
  <si>
    <t>PROGRAMA PROII 2015</t>
  </si>
  <si>
    <t>1.2.3.5.0045</t>
  </si>
  <si>
    <t>PROGRAMA FISM 2015</t>
  </si>
  <si>
    <t>1.2.3.5.0047</t>
  </si>
  <si>
    <t>PROGRAMA CONTINGENCIAS 2015</t>
  </si>
  <si>
    <t xml:space="preserve">ESTADOS FINANCIEROS  </t>
  </si>
  <si>
    <t>1.2.3.1023</t>
  </si>
  <si>
    <t>1.2.4.9</t>
  </si>
  <si>
    <t xml:space="preserve">OTROS EQUIPOS  </t>
  </si>
  <si>
    <t>CHRISTIAN VEGA MORENO</t>
  </si>
  <si>
    <t>GUADALUPE ARTEAGA</t>
  </si>
  <si>
    <t>DESARROLLADORA  DE PARQUE INDUST.</t>
  </si>
  <si>
    <t>ESPACIOS PARA LA EDUCACION SAPI</t>
  </si>
  <si>
    <t xml:space="preserve">JORGE LUIS BARRERA </t>
  </si>
  <si>
    <t>MARIA ROSA MERLOS</t>
  </si>
  <si>
    <t>RAQUEL AMADO CASTILLO</t>
  </si>
  <si>
    <t xml:space="preserve">CENTRO DE ATENCION MULTIPLE CAM </t>
  </si>
  <si>
    <t>TOTAL  PROGRAM 3X1</t>
  </si>
  <si>
    <t>ISR HONORARIOS FORTAMUN</t>
  </si>
  <si>
    <t>SILVIA SANCHEZ RUIZ</t>
  </si>
  <si>
    <t>ROSA MARIA SANCHEZ RUIZ</t>
  </si>
  <si>
    <t>ALTAGRACIA AGUILLON</t>
  </si>
  <si>
    <t>O EQUIVALENTES A LARGO PLAZO</t>
  </si>
  <si>
    <t>1-2-5-1</t>
  </si>
  <si>
    <t>BALANCE GENERAL AL : 31 DE DICIEMBRE DE 2015</t>
  </si>
  <si>
    <t>AFIRME</t>
  </si>
  <si>
    <t>AL 31 DE DICIEMBRE  DE 2015</t>
  </si>
  <si>
    <t>LEOPOLDO BARCENAS</t>
  </si>
  <si>
    <t>JUAN LUIS ALEJANDRO</t>
  </si>
  <si>
    <t>LEOBARDO VAZQUEZ BRIONES</t>
  </si>
  <si>
    <t>JOSE LUIS LARA GOMEZ</t>
  </si>
  <si>
    <t>ADRIAN LOPEZ CAMPOS</t>
  </si>
  <si>
    <t>JENIFFER VIRGINIA GARCIA</t>
  </si>
  <si>
    <t>EUSTOLIA CASAS</t>
  </si>
  <si>
    <t>31 DE DICIEMBRE  DE 2015</t>
  </si>
  <si>
    <t>ESTADO DE SITUACIÓN FINANCIERA AL:   31 DE DICIEMBRE  DE 2015</t>
  </si>
  <si>
    <t>ESTADO DE SITUACIÓN FINANCIERA AL:   31 DE DICIEMBRE   DE 2015</t>
  </si>
  <si>
    <t>31 DE DICIEMBRE DE 2015</t>
  </si>
  <si>
    <t>J DEL CARMEN ANTONIO</t>
  </si>
  <si>
    <t>ENRIQUE MONTES VEGA</t>
  </si>
  <si>
    <t>REFACCIONARIA EL SAPO</t>
  </si>
  <si>
    <t>ADRIAN MIRANDA LUNA</t>
  </si>
  <si>
    <t>PINTURAS Y COMPLEMENTOS</t>
  </si>
  <si>
    <t>CENTRAL FERRETERA</t>
  </si>
  <si>
    <t>CARLOS CHAVEZ</t>
  </si>
  <si>
    <t xml:space="preserve">JULIO CESAR VALDEZ TOVAR </t>
  </si>
  <si>
    <t>JORGE ALBERTO RIVAS</t>
  </si>
  <si>
    <t>CENTRAL DE PINTURAS</t>
  </si>
  <si>
    <t>MACRO DITRIBUIDORA</t>
  </si>
  <si>
    <t>LUIS JAVIER GONZALEZ</t>
  </si>
  <si>
    <t>HOTEL HACIENDA</t>
  </si>
  <si>
    <t>FRANCISCO JAVIER YANEZ</t>
  </si>
  <si>
    <t>GLOBAL COLOR QRO</t>
  </si>
  <si>
    <t>CAJA GONZALO VEGA</t>
  </si>
  <si>
    <t>MARIA MONTES DORANTES</t>
  </si>
  <si>
    <t>PEDRO ANTONIO MEJIA</t>
  </si>
  <si>
    <t>KARLA ISABEL GONZALEZ</t>
  </si>
  <si>
    <t>CLUTCH Y FRENOS MONTES</t>
  </si>
  <si>
    <t>31 DICIEMBRE  DE 2015</t>
  </si>
  <si>
    <t>1-1-1-6</t>
  </si>
  <si>
    <t>DEPOSITOS  EN GARANTIA</t>
  </si>
  <si>
    <t>1.1.1.6</t>
  </si>
  <si>
    <t>NOMBRE  DEL DEPOSITARIO</t>
  </si>
  <si>
    <t>NORBERTO ALVARADO BALLEZA</t>
  </si>
  <si>
    <t>DEL 18/06/2013</t>
  </si>
  <si>
    <t>|||</t>
  </si>
  <si>
    <t>Equipos de generacion electrica</t>
  </si>
  <si>
    <t>1.2.4.6.0010</t>
  </si>
  <si>
    <t>sumas</t>
  </si>
  <si>
    <t>ADECUACIÓN EDIFICIO SEGURIDAD PÚBLICA</t>
  </si>
  <si>
    <t>SUMAS</t>
  </si>
  <si>
    <t>SUMA  DE TERRENOS</t>
  </si>
  <si>
    <t>|</t>
  </si>
  <si>
    <t>RESULTADO DICIEMBRE 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</si>
</sst>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8"/>
      <color theme="1"/>
      <name val="Arial Narrow"/>
      <family val="2"/>
    </font>
    <font>
      <b/>
      <i/>
      <sz val="10"/>
      <name val="Arial"/>
      <family val="2"/>
    </font>
    <font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0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/>
    <xf numFmtId="0" fontId="0" fillId="0" borderId="1" xfId="0" applyBorder="1"/>
    <xf numFmtId="4" fontId="0" fillId="0" borderId="1" xfId="0" applyNumberFormat="1" applyBorder="1"/>
    <xf numFmtId="4" fontId="0" fillId="0" borderId="0" xfId="0" applyNumberFormat="1"/>
    <xf numFmtId="0" fontId="0" fillId="2" borderId="2" xfId="0" applyFill="1" applyBorder="1"/>
    <xf numFmtId="4" fontId="0" fillId="2" borderId="1" xfId="0" applyNumberFormat="1" applyFill="1" applyBorder="1"/>
    <xf numFmtId="0" fontId="1" fillId="0" borderId="0" xfId="0" applyFont="1" applyBorder="1"/>
    <xf numFmtId="0" fontId="1" fillId="0" borderId="0" xfId="0" applyFont="1"/>
    <xf numFmtId="0" fontId="0" fillId="0" borderId="0" xfId="0" applyBorder="1"/>
    <xf numFmtId="4" fontId="0" fillId="0" borderId="7" xfId="0" applyNumberFormat="1" applyBorder="1"/>
    <xf numFmtId="4" fontId="0" fillId="0" borderId="1" xfId="0" applyNumberFormat="1" applyFill="1" applyBorder="1"/>
    <xf numFmtId="4" fontId="1" fillId="0" borderId="1" xfId="0" applyNumberFormat="1" applyFont="1" applyBorder="1"/>
    <xf numFmtId="0" fontId="1" fillId="2" borderId="2" xfId="0" applyFont="1" applyFill="1" applyBorder="1"/>
    <xf numFmtId="4" fontId="1" fillId="2" borderId="1" xfId="0" applyNumberFormat="1" applyFont="1" applyFill="1" applyBorder="1"/>
    <xf numFmtId="0" fontId="0" fillId="0" borderId="8" xfId="0" applyBorder="1"/>
    <xf numFmtId="0" fontId="1" fillId="0" borderId="0" xfId="0" applyFont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" fillId="0" borderId="0" xfId="0" applyFon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0" fontId="0" fillId="2" borderId="18" xfId="0" applyFill="1" applyBorder="1"/>
    <xf numFmtId="0" fontId="1" fillId="2" borderId="19" xfId="0" applyFont="1" applyFill="1" applyBorder="1"/>
    <xf numFmtId="4" fontId="1" fillId="2" borderId="9" xfId="0" applyNumberFormat="1" applyFont="1" applyFill="1" applyBorder="1"/>
    <xf numFmtId="4" fontId="0" fillId="0" borderId="0" xfId="0" applyNumberFormat="1" applyBorder="1"/>
    <xf numFmtId="0" fontId="3" fillId="0" borderId="0" xfId="0" applyFont="1" applyBorder="1"/>
    <xf numFmtId="0" fontId="0" fillId="0" borderId="20" xfId="0" applyBorder="1"/>
    <xf numFmtId="0" fontId="0" fillId="0" borderId="5" xfId="0" applyBorder="1"/>
    <xf numFmtId="0" fontId="0" fillId="0" borderId="24" xfId="0" applyBorder="1"/>
    <xf numFmtId="0" fontId="0" fillId="0" borderId="25" xfId="0" applyBorder="1"/>
    <xf numFmtId="0" fontId="0" fillId="0" borderId="22" xfId="0" applyBorder="1"/>
    <xf numFmtId="0" fontId="0" fillId="0" borderId="7" xfId="0" applyBorder="1"/>
    <xf numFmtId="0" fontId="0" fillId="0" borderId="6" xfId="0" applyBorder="1"/>
    <xf numFmtId="0" fontId="1" fillId="2" borderId="3" xfId="0" applyFont="1" applyFill="1" applyBorder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0" fontId="1" fillId="2" borderId="2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4" fontId="0" fillId="0" borderId="5" xfId="0" applyNumberFormat="1" applyBorder="1"/>
    <xf numFmtId="0" fontId="0" fillId="0" borderId="2" xfId="0" applyFill="1" applyBorder="1"/>
    <xf numFmtId="0" fontId="1" fillId="2" borderId="1" xfId="0" applyFont="1" applyFill="1" applyBorder="1"/>
    <xf numFmtId="4" fontId="1" fillId="2" borderId="3" xfId="0" applyNumberFormat="1" applyFont="1" applyFill="1" applyBorder="1"/>
    <xf numFmtId="4" fontId="0" fillId="0" borderId="3" xfId="0" applyNumberFormat="1" applyBorder="1"/>
    <xf numFmtId="0" fontId="0" fillId="0" borderId="24" xfId="0" applyFont="1" applyFill="1" applyBorder="1"/>
    <xf numFmtId="0" fontId="0" fillId="0" borderId="0" xfId="0" applyFont="1" applyBorder="1"/>
    <xf numFmtId="0" fontId="0" fillId="0" borderId="21" xfId="0" applyFont="1" applyFill="1" applyBorder="1"/>
    <xf numFmtId="0" fontId="0" fillId="0" borderId="23" xfId="0" applyBorder="1"/>
    <xf numFmtId="4" fontId="0" fillId="0" borderId="23" xfId="0" applyNumberFormat="1" applyBorder="1"/>
    <xf numFmtId="0" fontId="1" fillId="2" borderId="2" xfId="0" applyFont="1" applyFill="1" applyBorder="1" applyAlignment="1">
      <alignment horizontal="center"/>
    </xf>
    <xf numFmtId="0" fontId="4" fillId="0" borderId="0" xfId="0" applyFont="1" applyBorder="1"/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left"/>
    </xf>
    <xf numFmtId="0" fontId="0" fillId="0" borderId="21" xfId="0" applyBorder="1"/>
    <xf numFmtId="4" fontId="1" fillId="2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4" fontId="0" fillId="0" borderId="4" xfId="0" applyNumberFormat="1" applyBorder="1"/>
    <xf numFmtId="0" fontId="1" fillId="0" borderId="0" xfId="0" applyFont="1" applyFill="1" applyBorder="1" applyAlignment="1">
      <alignment horizontal="center"/>
    </xf>
    <xf numFmtId="0" fontId="0" fillId="0" borderId="0" xfId="0" applyFill="1"/>
    <xf numFmtId="0" fontId="1" fillId="2" borderId="26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23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center"/>
    </xf>
    <xf numFmtId="4" fontId="0" fillId="0" borderId="22" xfId="0" applyNumberFormat="1" applyBorder="1"/>
    <xf numFmtId="4" fontId="1" fillId="0" borderId="0" xfId="0" applyNumberFormat="1" applyFont="1" applyFill="1" applyBorder="1" applyAlignment="1">
      <alignment horizontal="center"/>
    </xf>
    <xf numFmtId="4" fontId="0" fillId="0" borderId="2" xfId="0" applyNumberFormat="1" applyFill="1" applyBorder="1"/>
    <xf numFmtId="4" fontId="0" fillId="0" borderId="8" xfId="0" applyNumberFormat="1" applyBorder="1"/>
    <xf numFmtId="0" fontId="1" fillId="2" borderId="18" xfId="0" applyFont="1" applyFill="1" applyBorder="1" applyAlignment="1">
      <alignment horizontal="center"/>
    </xf>
    <xf numFmtId="4" fontId="0" fillId="0" borderId="8" xfId="0" applyNumberFormat="1" applyFont="1" applyFill="1" applyBorder="1" applyAlignment="1">
      <alignment horizontal="right"/>
    </xf>
    <xf numFmtId="4" fontId="0" fillId="0" borderId="22" xfId="0" applyNumberFormat="1" applyFont="1" applyBorder="1" applyAlignment="1">
      <alignment horizontal="right"/>
    </xf>
    <xf numFmtId="4" fontId="0" fillId="0" borderId="23" xfId="0" applyNumberFormat="1" applyFont="1" applyFill="1" applyBorder="1" applyAlignment="1">
      <alignment horizontal="right"/>
    </xf>
    <xf numFmtId="4" fontId="0" fillId="0" borderId="22" xfId="0" applyNumberFormat="1" applyFont="1" applyFill="1" applyBorder="1" applyAlignment="1">
      <alignment horizontal="right"/>
    </xf>
    <xf numFmtId="4" fontId="0" fillId="0" borderId="23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0" fontId="0" fillId="2" borderId="21" xfId="0" applyFill="1" applyBorder="1"/>
    <xf numFmtId="4" fontId="1" fillId="2" borderId="23" xfId="0" applyNumberFormat="1" applyFont="1" applyFill="1" applyBorder="1"/>
    <xf numFmtId="4" fontId="1" fillId="2" borderId="23" xfId="0" applyNumberFormat="1" applyFont="1" applyFill="1" applyBorder="1" applyAlignment="1">
      <alignment horizontal="right"/>
    </xf>
    <xf numFmtId="0" fontId="1" fillId="0" borderId="21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left"/>
    </xf>
    <xf numFmtId="4" fontId="0" fillId="2" borderId="23" xfId="0" applyNumberFormat="1" applyFill="1" applyBorder="1"/>
    <xf numFmtId="4" fontId="0" fillId="0" borderId="0" xfId="0" applyNumberFormat="1" applyFill="1" applyBorder="1"/>
    <xf numFmtId="0" fontId="5" fillId="2" borderId="1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/>
    </xf>
    <xf numFmtId="4" fontId="0" fillId="0" borderId="6" xfId="0" applyNumberFormat="1" applyBorder="1"/>
    <xf numFmtId="4" fontId="0" fillId="0" borderId="9" xfId="0" applyNumberFormat="1" applyBorder="1"/>
    <xf numFmtId="0" fontId="0" fillId="3" borderId="18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1" fillId="3" borderId="9" xfId="0" applyNumberFormat="1" applyFont="1" applyFill="1" applyBorder="1" applyAlignment="1">
      <alignment horizontal="right"/>
    </xf>
    <xf numFmtId="4" fontId="1" fillId="3" borderId="27" xfId="0" applyNumberFormat="1" applyFont="1" applyFill="1" applyBorder="1" applyAlignment="1">
      <alignment horizontal="right"/>
    </xf>
    <xf numFmtId="0" fontId="0" fillId="0" borderId="23" xfId="0" applyBorder="1" applyAlignment="1">
      <alignment horizontal="center"/>
    </xf>
    <xf numFmtId="0" fontId="0" fillId="0" borderId="21" xfId="0" applyFont="1" applyFill="1" applyBorder="1" applyAlignment="1">
      <alignment wrapText="1"/>
    </xf>
    <xf numFmtId="0" fontId="0" fillId="0" borderId="23" xfId="0" applyFont="1" applyFill="1" applyBorder="1" applyAlignment="1"/>
    <xf numFmtId="4" fontId="0" fillId="0" borderId="23" xfId="0" applyNumberFormat="1" applyFont="1" applyFill="1" applyBorder="1" applyAlignment="1"/>
    <xf numFmtId="0" fontId="0" fillId="0" borderId="21" xfId="0" applyFont="1" applyFill="1" applyBorder="1" applyAlignment="1"/>
    <xf numFmtId="0" fontId="0" fillId="2" borderId="2" xfId="0" applyFont="1" applyFill="1" applyBorder="1"/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/>
    <xf numFmtId="0" fontId="6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/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0" fillId="0" borderId="9" xfId="0" applyBorder="1"/>
    <xf numFmtId="0" fontId="1" fillId="0" borderId="18" xfId="0" applyFont="1" applyBorder="1"/>
    <xf numFmtId="0" fontId="0" fillId="0" borderId="19" xfId="0" applyBorder="1"/>
    <xf numFmtId="0" fontId="1" fillId="0" borderId="19" xfId="0" applyFont="1" applyBorder="1"/>
    <xf numFmtId="43" fontId="0" fillId="0" borderId="23" xfId="1" applyFont="1" applyBorder="1"/>
    <xf numFmtId="43" fontId="0" fillId="0" borderId="1" xfId="1" applyFont="1" applyBorder="1"/>
    <xf numFmtId="43" fontId="0" fillId="0" borderId="7" xfId="1" applyFont="1" applyBorder="1"/>
    <xf numFmtId="43" fontId="0" fillId="0" borderId="4" xfId="1" applyFont="1" applyBorder="1"/>
    <xf numFmtId="0" fontId="1" fillId="0" borderId="11" xfId="0" applyFont="1" applyBorder="1"/>
    <xf numFmtId="14" fontId="0" fillId="0" borderId="0" xfId="0" quotePrefix="1" applyNumberFormat="1"/>
    <xf numFmtId="43" fontId="0" fillId="0" borderId="0" xfId="1" applyFont="1"/>
    <xf numFmtId="0" fontId="8" fillId="0" borderId="0" xfId="0" applyFont="1"/>
    <xf numFmtId="0" fontId="9" fillId="0" borderId="0" xfId="0" applyFont="1"/>
    <xf numFmtId="0" fontId="1" fillId="0" borderId="0" xfId="0" applyFont="1" applyAlignment="1"/>
    <xf numFmtId="0" fontId="0" fillId="0" borderId="0" xfId="0" applyFill="1" applyAlignment="1"/>
    <xf numFmtId="0" fontId="0" fillId="2" borderId="19" xfId="0" applyFill="1" applyBorder="1"/>
    <xf numFmtId="43" fontId="1" fillId="2" borderId="19" xfId="1" applyFont="1" applyFill="1" applyBorder="1"/>
    <xf numFmtId="4" fontId="0" fillId="0" borderId="1" xfId="0" applyNumberFormat="1" applyBorder="1" applyAlignment="1">
      <alignment horizontal="right"/>
    </xf>
    <xf numFmtId="4" fontId="1" fillId="2" borderId="16" xfId="1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6" fillId="0" borderId="0" xfId="0" applyFont="1" applyBorder="1" applyAlignment="1"/>
    <xf numFmtId="0" fontId="0" fillId="0" borderId="19" xfId="0" applyBorder="1" applyAlignment="1"/>
    <xf numFmtId="0" fontId="10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/>
    <xf numFmtId="4" fontId="1" fillId="2" borderId="1" xfId="0" applyNumberFormat="1" applyFont="1" applyFill="1" applyBorder="1" applyAlignment="1">
      <alignment horizontal="right"/>
    </xf>
    <xf numFmtId="43" fontId="0" fillId="0" borderId="0" xfId="0" applyNumberFormat="1"/>
    <xf numFmtId="0" fontId="5" fillId="0" borderId="0" xfId="0" applyFont="1" applyAlignment="1">
      <alignment horizontal="left"/>
    </xf>
    <xf numFmtId="0" fontId="11" fillId="0" borderId="0" xfId="0" applyFont="1"/>
    <xf numFmtId="4" fontId="10" fillId="2" borderId="1" xfId="0" applyNumberFormat="1" applyFont="1" applyFill="1" applyBorder="1"/>
    <xf numFmtId="0" fontId="5" fillId="0" borderId="0" xfId="0" applyFont="1" applyAlignment="1">
      <alignment horizontal="center"/>
    </xf>
    <xf numFmtId="0" fontId="12" fillId="0" borderId="0" xfId="0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/>
    <xf numFmtId="0" fontId="13" fillId="0" borderId="1" xfId="0" applyNumberFormat="1" applyFont="1" applyFill="1" applyBorder="1" applyAlignment="1" applyProtection="1">
      <alignment horizontal="left" vertical="top" wrapText="1"/>
    </xf>
    <xf numFmtId="0" fontId="12" fillId="0" borderId="1" xfId="0" applyFont="1" applyBorder="1"/>
    <xf numFmtId="43" fontId="13" fillId="0" borderId="1" xfId="1" applyFont="1" applyFill="1" applyBorder="1" applyAlignment="1" applyProtection="1">
      <alignment horizontal="right" wrapText="1"/>
    </xf>
    <xf numFmtId="43" fontId="13" fillId="0" borderId="1" xfId="1" applyFont="1" applyFill="1" applyBorder="1" applyAlignment="1" applyProtection="1">
      <alignment horizontal="right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13" fillId="0" borderId="1" xfId="0" applyNumberFormat="1" applyFont="1" applyFill="1" applyBorder="1" applyAlignment="1" applyProtection="1">
      <alignment horizontal="left" vertical="center"/>
    </xf>
    <xf numFmtId="43" fontId="13" fillId="0" borderId="1" xfId="1" applyFont="1" applyFill="1" applyBorder="1" applyAlignment="1" applyProtection="1">
      <alignment horizontal="right" vertical="center"/>
    </xf>
    <xf numFmtId="0" fontId="13" fillId="0" borderId="0" xfId="0" applyNumberFormat="1" applyFont="1" applyFill="1" applyBorder="1" applyAlignment="1" applyProtection="1">
      <alignment horizontal="left" vertical="center"/>
    </xf>
    <xf numFmtId="4" fontId="13" fillId="0" borderId="0" xfId="0" applyNumberFormat="1" applyFont="1" applyFill="1" applyBorder="1" applyAlignment="1" applyProtection="1">
      <alignment horizontal="right" vertical="center"/>
    </xf>
    <xf numFmtId="43" fontId="13" fillId="0" borderId="0" xfId="1" applyFont="1" applyFill="1" applyBorder="1" applyAlignment="1" applyProtection="1">
      <alignment horizontal="right" vertical="center"/>
    </xf>
    <xf numFmtId="0" fontId="12" fillId="0" borderId="1" xfId="0" applyFont="1" applyBorder="1" applyAlignment="1">
      <alignment horizontal="left" vertical="center" wrapText="1"/>
    </xf>
    <xf numFmtId="43" fontId="12" fillId="0" borderId="1" xfId="1" applyFont="1" applyBorder="1" applyAlignment="1">
      <alignment horizontal="right" vertical="center"/>
    </xf>
    <xf numFmtId="0" fontId="12" fillId="0" borderId="1" xfId="0" applyFont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top" wrapText="1"/>
    </xf>
    <xf numFmtId="0" fontId="12" fillId="4" borderId="1" xfId="0" applyNumberFormat="1" applyFont="1" applyFill="1" applyBorder="1" applyAlignment="1">
      <alignment horizontal="right" vertical="top" wrapText="1"/>
    </xf>
    <xf numFmtId="43" fontId="12" fillId="4" borderId="1" xfId="1" applyFont="1" applyFill="1" applyBorder="1" applyAlignment="1">
      <alignment horizontal="right" vertical="top" wrapText="1"/>
    </xf>
    <xf numFmtId="43" fontId="12" fillId="0" borderId="1" xfId="1" applyFont="1" applyBorder="1"/>
    <xf numFmtId="0" fontId="12" fillId="0" borderId="1" xfId="0" applyFont="1" applyBorder="1" applyAlignment="1">
      <alignment wrapText="1"/>
    </xf>
    <xf numFmtId="43" fontId="4" fillId="2" borderId="1" xfId="0" applyNumberFormat="1" applyFont="1" applyFill="1" applyBorder="1"/>
    <xf numFmtId="0" fontId="4" fillId="4" borderId="0" xfId="0" applyFont="1" applyFill="1" applyBorder="1"/>
    <xf numFmtId="43" fontId="4" fillId="4" borderId="0" xfId="0" applyNumberFormat="1" applyFont="1" applyFill="1" applyBorder="1"/>
    <xf numFmtId="0" fontId="14" fillId="0" borderId="0" xfId="0" applyFont="1" applyBorder="1"/>
    <xf numFmtId="0" fontId="4" fillId="2" borderId="1" xfId="0" applyFont="1" applyFill="1" applyBorder="1" applyAlignment="1">
      <alignment horizontal="center" wrapText="1"/>
    </xf>
    <xf numFmtId="43" fontId="13" fillId="0" borderId="1" xfId="1" applyFont="1" applyFill="1" applyBorder="1" applyAlignment="1" applyProtection="1">
      <alignment horizontal="right" vertical="top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vertical="center"/>
    </xf>
    <xf numFmtId="0" fontId="0" fillId="0" borderId="7" xfId="0" applyFont="1" applyFill="1" applyBorder="1"/>
    <xf numFmtId="0" fontId="0" fillId="0" borderId="7" xfId="0" applyFont="1" applyBorder="1"/>
    <xf numFmtId="0" fontId="1" fillId="2" borderId="21" xfId="0" applyFont="1" applyFill="1" applyBorder="1"/>
    <xf numFmtId="0" fontId="0" fillId="2" borderId="8" xfId="0" applyFill="1" applyBorder="1"/>
    <xf numFmtId="0" fontId="0" fillId="0" borderId="2" xfId="0" applyFont="1" applyFill="1" applyBorder="1"/>
    <xf numFmtId="0" fontId="0" fillId="0" borderId="4" xfId="0" applyFont="1" applyBorder="1"/>
    <xf numFmtId="0" fontId="0" fillId="0" borderId="0" xfId="0" applyFill="1" applyBorder="1"/>
    <xf numFmtId="0" fontId="0" fillId="0" borderId="0" xfId="0" applyAlignment="1">
      <alignment horizontal="center"/>
    </xf>
    <xf numFmtId="4" fontId="0" fillId="3" borderId="9" xfId="0" applyNumberFormat="1" applyFill="1" applyBorder="1" applyAlignment="1">
      <alignment horizontal="right"/>
    </xf>
    <xf numFmtId="4" fontId="0" fillId="3" borderId="27" xfId="0" applyNumberFormat="1" applyFill="1" applyBorder="1" applyAlignment="1">
      <alignment horizontal="right"/>
    </xf>
    <xf numFmtId="0" fontId="0" fillId="0" borderId="21" xfId="0" applyFont="1" applyFill="1" applyBorder="1" applyAlignment="1">
      <alignment horizontal="left"/>
    </xf>
    <xf numFmtId="0" fontId="0" fillId="0" borderId="23" xfId="0" applyFont="1" applyFill="1" applyBorder="1" applyAlignment="1">
      <alignment horizontal="center"/>
    </xf>
    <xf numFmtId="0" fontId="0" fillId="0" borderId="21" xfId="0" applyFill="1" applyBorder="1"/>
    <xf numFmtId="0" fontId="5" fillId="0" borderId="23" xfId="0" applyFont="1" applyFill="1" applyBorder="1" applyAlignment="1">
      <alignment horizontal="left"/>
    </xf>
    <xf numFmtId="4" fontId="0" fillId="0" borderId="23" xfId="0" applyNumberFormat="1" applyFont="1" applyFill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1" fillId="0" borderId="0" xfId="0" applyFont="1" applyFill="1"/>
    <xf numFmtId="43" fontId="1" fillId="2" borderId="33" xfId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0" fillId="0" borderId="37" xfId="0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2" borderId="38" xfId="0" applyFont="1" applyFill="1" applyBorder="1"/>
    <xf numFmtId="4" fontId="1" fillId="2" borderId="16" xfId="0" applyNumberFormat="1" applyFont="1" applyFill="1" applyBorder="1"/>
    <xf numFmtId="0" fontId="1" fillId="2" borderId="39" xfId="0" applyFont="1" applyFill="1" applyBorder="1"/>
    <xf numFmtId="0" fontId="0" fillId="0" borderId="38" xfId="0" applyBorder="1"/>
    <xf numFmtId="4" fontId="0" fillId="0" borderId="16" xfId="0" applyNumberFormat="1" applyBorder="1"/>
    <xf numFmtId="0" fontId="0" fillId="0" borderId="39" xfId="0" applyBorder="1"/>
    <xf numFmtId="0" fontId="1" fillId="2" borderId="15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/>
    </xf>
    <xf numFmtId="0" fontId="1" fillId="2" borderId="39" xfId="0" applyFont="1" applyFill="1" applyBorder="1" applyAlignment="1">
      <alignment horizontal="center"/>
    </xf>
    <xf numFmtId="43" fontId="13" fillId="0" borderId="7" xfId="1" applyFont="1" applyFill="1" applyBorder="1" applyAlignment="1" applyProtection="1">
      <alignment horizontal="right" vertical="center"/>
    </xf>
    <xf numFmtId="43" fontId="13" fillId="0" borderId="9" xfId="1" applyFont="1" applyFill="1" applyBorder="1" applyAlignment="1" applyProtection="1">
      <alignment horizontal="right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43" fontId="12" fillId="0" borderId="7" xfId="1" applyFont="1" applyBorder="1" applyAlignment="1">
      <alignment horizontal="right" vertical="center"/>
    </xf>
    <xf numFmtId="43" fontId="12" fillId="0" borderId="9" xfId="0" applyNumberFormat="1" applyFont="1" applyBorder="1"/>
    <xf numFmtId="43" fontId="12" fillId="2" borderId="1" xfId="0" applyNumberFormat="1" applyFont="1" applyFill="1" applyBorder="1"/>
    <xf numFmtId="0" fontId="16" fillId="2" borderId="1" xfId="0" applyFont="1" applyFill="1" applyBorder="1" applyAlignment="1">
      <alignment horizontal="center"/>
    </xf>
    <xf numFmtId="0" fontId="4" fillId="0" borderId="2" xfId="0" applyFont="1" applyBorder="1"/>
    <xf numFmtId="43" fontId="4" fillId="0" borderId="1" xfId="0" applyNumberFormat="1" applyFont="1" applyBorder="1"/>
    <xf numFmtId="4" fontId="0" fillId="0" borderId="6" xfId="0" applyNumberFormat="1" applyFont="1" applyFill="1" applyBorder="1" applyAlignment="1"/>
    <xf numFmtId="0" fontId="0" fillId="4" borderId="0" xfId="0" applyFill="1" applyAlignment="1">
      <alignment horizontal="center" wrapText="1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0" xfId="0" applyBorder="1" applyAlignment="1">
      <alignment horizontal="left"/>
    </xf>
    <xf numFmtId="43" fontId="0" fillId="0" borderId="1" xfId="1" applyFont="1" applyBorder="1" applyAlignment="1">
      <alignment horizontal="center"/>
    </xf>
    <xf numFmtId="0" fontId="0" fillId="0" borderId="25" xfId="0" applyBorder="1" applyAlignment="1">
      <alignment horizontal="left"/>
    </xf>
    <xf numFmtId="43" fontId="0" fillId="0" borderId="23" xfId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43" fontId="1" fillId="2" borderId="33" xfId="1" applyFont="1" applyFill="1" applyBorder="1" applyAlignment="1">
      <alignment horizontal="center"/>
    </xf>
    <xf numFmtId="43" fontId="1" fillId="2" borderId="34" xfId="1" applyFont="1" applyFill="1" applyBorder="1" applyAlignment="1">
      <alignment horizontal="center"/>
    </xf>
    <xf numFmtId="43" fontId="0" fillId="0" borderId="7" xfId="1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29" xfId="0" applyBorder="1" applyAlignment="1">
      <alignment horizontal="left"/>
    </xf>
    <xf numFmtId="43" fontId="0" fillId="0" borderId="30" xfId="1" applyFont="1" applyBorder="1" applyAlignment="1">
      <alignment horizontal="center"/>
    </xf>
    <xf numFmtId="43" fontId="0" fillId="0" borderId="31" xfId="1" applyFont="1" applyBorder="1" applyAlignment="1">
      <alignment horizontal="center"/>
    </xf>
    <xf numFmtId="164" fontId="0" fillId="0" borderId="2" xfId="1" applyNumberFormat="1" applyFont="1" applyBorder="1" applyAlignment="1">
      <alignment horizontal="right"/>
    </xf>
    <xf numFmtId="164" fontId="0" fillId="0" borderId="4" xfId="1" applyNumberFormat="1" applyFont="1" applyBorder="1" applyAlignment="1">
      <alignment horizontal="right"/>
    </xf>
    <xf numFmtId="0" fontId="1" fillId="0" borderId="18" xfId="0" applyFont="1" applyBorder="1" applyAlignment="1">
      <alignment horizontal="center"/>
    </xf>
    <xf numFmtId="43" fontId="1" fillId="2" borderId="18" xfId="1" applyFont="1" applyFill="1" applyBorder="1" applyAlignment="1">
      <alignment horizontal="center"/>
    </xf>
    <xf numFmtId="43" fontId="1" fillId="2" borderId="28" xfId="1" applyFont="1" applyFill="1" applyBorder="1" applyAlignment="1">
      <alignment horizontal="center"/>
    </xf>
    <xf numFmtId="43" fontId="1" fillId="2" borderId="19" xfId="1" applyFont="1" applyFill="1" applyBorder="1" applyAlignment="1">
      <alignment horizontal="center"/>
    </xf>
    <xf numFmtId="4" fontId="0" fillId="0" borderId="19" xfId="0" applyNumberFormat="1" applyBorder="1" applyAlignment="1">
      <alignment horizontal="right"/>
    </xf>
    <xf numFmtId="4" fontId="1" fillId="2" borderId="18" xfId="1" applyNumberFormat="1" applyFont="1" applyFill="1" applyBorder="1" applyAlignment="1">
      <alignment horizontal="right"/>
    </xf>
    <xf numFmtId="4" fontId="1" fillId="2" borderId="28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4" fontId="0" fillId="0" borderId="7" xfId="0" applyNumberFormat="1" applyBorder="1" applyAlignment="1">
      <alignment horizontal="right"/>
    </xf>
    <xf numFmtId="4" fontId="0" fillId="0" borderId="23" xfId="0" applyNumberFormat="1" applyBorder="1" applyAlignment="1">
      <alignment horizontal="right"/>
    </xf>
    <xf numFmtId="0" fontId="5" fillId="0" borderId="0" xfId="0" applyFont="1" applyAlignment="1">
      <alignment horizontal="left"/>
    </xf>
    <xf numFmtId="0" fontId="0" fillId="0" borderId="7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4" fontId="0" fillId="0" borderId="7" xfId="0" applyNumberFormat="1" applyBorder="1" applyAlignment="1">
      <alignment horizontal="right" wrapText="1"/>
    </xf>
    <xf numFmtId="4" fontId="0" fillId="0" borderId="23" xfId="0" applyNumberFormat="1" applyBorder="1" applyAlignment="1">
      <alignment horizontal="right" wrapText="1"/>
    </xf>
    <xf numFmtId="4" fontId="0" fillId="0" borderId="7" xfId="0" applyNumberFormat="1" applyBorder="1" applyAlignment="1">
      <alignment horizontal="center"/>
    </xf>
    <xf numFmtId="4" fontId="0" fillId="0" borderId="23" xfId="0" applyNumberForma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247651</xdr:colOff>
      <xdr:row>4</xdr:row>
      <xdr:rowOff>95249</xdr:rowOff>
    </xdr:from>
    <xdr:to>
      <xdr:col>2</xdr:col>
      <xdr:colOff>200025</xdr:colOff>
      <xdr:row>9</xdr:row>
      <xdr:rowOff>161925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651" y="95249"/>
          <a:ext cx="714374" cy="1047751"/>
        </a:xfrm>
        <a:prstGeom prst="rect">
          <a:avLst/>
        </a:prstGeom>
      </xdr:spPr>
    </xdr:pic>
    <xdr:clientData/>
  </xdr:twoCellAnchor>
  <xdr:twoCellAnchor editAs="oneCell">
    <xdr:from>
      <xdr:col>13</xdr:col>
      <xdr:colOff>161925</xdr:colOff>
      <xdr:row>4</xdr:row>
      <xdr:rowOff>133350</xdr:rowOff>
    </xdr:from>
    <xdr:to>
      <xdr:col>13</xdr:col>
      <xdr:colOff>1000125</xdr:colOff>
      <xdr:row>9</xdr:row>
      <xdr:rowOff>133350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895350"/>
          <a:ext cx="838200" cy="98107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57150</xdr:rowOff>
    </xdr:from>
    <xdr:to>
      <xdr:col>1</xdr:col>
      <xdr:colOff>723900</xdr:colOff>
      <xdr:row>7</xdr:row>
      <xdr:rowOff>104775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" y="438150"/>
          <a:ext cx="590550" cy="10001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952500</xdr:colOff>
      <xdr:row>2</xdr:row>
      <xdr:rowOff>57150</xdr:rowOff>
    </xdr:from>
    <xdr:to>
      <xdr:col>5</xdr:col>
      <xdr:colOff>1790700</xdr:colOff>
      <xdr:row>7</xdr:row>
      <xdr:rowOff>85725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0" y="438150"/>
          <a:ext cx="838200" cy="98107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1</xdr:row>
      <xdr:rowOff>171450</xdr:rowOff>
    </xdr:from>
    <xdr:to>
      <xdr:col>1</xdr:col>
      <xdr:colOff>828674</xdr:colOff>
      <xdr:row>7</xdr:row>
      <xdr:rowOff>85725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099" y="361950"/>
          <a:ext cx="790575" cy="1057275"/>
        </a:xfrm>
        <a:prstGeom prst="rect">
          <a:avLst/>
        </a:prstGeom>
      </xdr:spPr>
    </xdr:pic>
    <xdr:clientData/>
  </xdr:twoCellAnchor>
  <xdr:twoCellAnchor editAs="oneCell">
    <xdr:from>
      <xdr:col>5</xdr:col>
      <xdr:colOff>990600</xdr:colOff>
      <xdr:row>2</xdr:row>
      <xdr:rowOff>28575</xdr:rowOff>
    </xdr:from>
    <xdr:to>
      <xdr:col>5</xdr:col>
      <xdr:colOff>1828800</xdr:colOff>
      <xdr:row>7</xdr:row>
      <xdr:rowOff>57150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2875" y="409575"/>
          <a:ext cx="838200" cy="98107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</xdr:row>
      <xdr:rowOff>19050</xdr:rowOff>
    </xdr:from>
    <xdr:to>
      <xdr:col>1</xdr:col>
      <xdr:colOff>762000</xdr:colOff>
      <xdr:row>8</xdr:row>
      <xdr:rowOff>66675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590550"/>
          <a:ext cx="590550" cy="1000125"/>
        </a:xfrm>
        <a:prstGeom prst="rect">
          <a:avLst/>
        </a:prstGeom>
      </xdr:spPr>
    </xdr:pic>
    <xdr:clientData/>
  </xdr:twoCellAnchor>
  <xdr:twoCellAnchor editAs="oneCell">
    <xdr:from>
      <xdr:col>5</xdr:col>
      <xdr:colOff>1009650</xdr:colOff>
      <xdr:row>3</xdr:row>
      <xdr:rowOff>76200</xdr:rowOff>
    </xdr:from>
    <xdr:to>
      <xdr:col>5</xdr:col>
      <xdr:colOff>1847850</xdr:colOff>
      <xdr:row>8</xdr:row>
      <xdr:rowOff>104775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5675" y="647700"/>
          <a:ext cx="838200" cy="981075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</xdr:row>
      <xdr:rowOff>19050</xdr:rowOff>
    </xdr:from>
    <xdr:to>
      <xdr:col>1</xdr:col>
      <xdr:colOff>762000</xdr:colOff>
      <xdr:row>8</xdr:row>
      <xdr:rowOff>66675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590550"/>
          <a:ext cx="590550" cy="100012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</xdr:row>
      <xdr:rowOff>19050</xdr:rowOff>
    </xdr:from>
    <xdr:to>
      <xdr:col>2</xdr:col>
      <xdr:colOff>0</xdr:colOff>
      <xdr:row>8</xdr:row>
      <xdr:rowOff>66675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781050"/>
          <a:ext cx="590550" cy="100012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2</xdr:row>
      <xdr:rowOff>19050</xdr:rowOff>
    </xdr:from>
    <xdr:to>
      <xdr:col>1</xdr:col>
      <xdr:colOff>762000</xdr:colOff>
      <xdr:row>7</xdr:row>
      <xdr:rowOff>66675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590550"/>
          <a:ext cx="590550" cy="1000125"/>
        </a:xfrm>
        <a:prstGeom prst="rect">
          <a:avLst/>
        </a:prstGeom>
      </xdr:spPr>
    </xdr:pic>
    <xdr:clientData/>
  </xdr:twoCellAnchor>
  <xdr:twoCellAnchor editAs="oneCell">
    <xdr:from>
      <xdr:col>5</xdr:col>
      <xdr:colOff>1038225</xdr:colOff>
      <xdr:row>1</xdr:row>
      <xdr:rowOff>133350</xdr:rowOff>
    </xdr:from>
    <xdr:to>
      <xdr:col>5</xdr:col>
      <xdr:colOff>1876425</xdr:colOff>
      <xdr:row>6</xdr:row>
      <xdr:rowOff>161925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1975" y="323850"/>
          <a:ext cx="838200" cy="981075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19050</xdr:rowOff>
    </xdr:from>
    <xdr:to>
      <xdr:col>1</xdr:col>
      <xdr:colOff>762000</xdr:colOff>
      <xdr:row>6</xdr:row>
      <xdr:rowOff>66675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400050"/>
          <a:ext cx="590550" cy="1000125"/>
        </a:xfrm>
        <a:prstGeom prst="rect">
          <a:avLst/>
        </a:prstGeom>
      </xdr:spPr>
    </xdr:pic>
    <xdr:clientData/>
  </xdr:twoCellAnchor>
  <xdr:twoCellAnchor editAs="oneCell">
    <xdr:from>
      <xdr:col>5</xdr:col>
      <xdr:colOff>1095375</xdr:colOff>
      <xdr:row>1</xdr:row>
      <xdr:rowOff>0</xdr:rowOff>
    </xdr:from>
    <xdr:to>
      <xdr:col>5</xdr:col>
      <xdr:colOff>1933575</xdr:colOff>
      <xdr:row>6</xdr:row>
      <xdr:rowOff>28575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0100" y="400050"/>
          <a:ext cx="838200" cy="981075"/>
        </a:xfrm>
        <a:prstGeom prst="rect">
          <a:avLst/>
        </a:prstGeom>
        <a:noFill/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</xdr:row>
      <xdr:rowOff>19050</xdr:rowOff>
    </xdr:from>
    <xdr:to>
      <xdr:col>1</xdr:col>
      <xdr:colOff>762000</xdr:colOff>
      <xdr:row>8</xdr:row>
      <xdr:rowOff>66675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590550"/>
          <a:ext cx="590550" cy="1000125"/>
        </a:xfrm>
        <a:prstGeom prst="rect">
          <a:avLst/>
        </a:prstGeom>
      </xdr:spPr>
    </xdr:pic>
    <xdr:clientData/>
  </xdr:twoCellAnchor>
  <xdr:twoCellAnchor editAs="oneCell">
    <xdr:from>
      <xdr:col>5</xdr:col>
      <xdr:colOff>1104900</xdr:colOff>
      <xdr:row>2</xdr:row>
      <xdr:rowOff>171450</xdr:rowOff>
    </xdr:from>
    <xdr:to>
      <xdr:col>5</xdr:col>
      <xdr:colOff>1943100</xdr:colOff>
      <xdr:row>8</xdr:row>
      <xdr:rowOff>9525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552450"/>
          <a:ext cx="838200" cy="981075"/>
        </a:xfrm>
        <a:prstGeom prst="rect">
          <a:avLst/>
        </a:prstGeom>
        <a:noFill/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2</xdr:row>
      <xdr:rowOff>19050</xdr:rowOff>
    </xdr:from>
    <xdr:to>
      <xdr:col>1</xdr:col>
      <xdr:colOff>762000</xdr:colOff>
      <xdr:row>7</xdr:row>
      <xdr:rowOff>66675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781050"/>
          <a:ext cx="590550" cy="10001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1028700</xdr:colOff>
      <xdr:row>2</xdr:row>
      <xdr:rowOff>0</xdr:rowOff>
    </xdr:from>
    <xdr:to>
      <xdr:col>5</xdr:col>
      <xdr:colOff>1866900</xdr:colOff>
      <xdr:row>7</xdr:row>
      <xdr:rowOff>28575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7175" y="381000"/>
          <a:ext cx="838200" cy="981075"/>
        </a:xfrm>
        <a:prstGeom prst="rect">
          <a:avLst/>
        </a:prstGeom>
        <a:noFill/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</xdr:row>
      <xdr:rowOff>19050</xdr:rowOff>
    </xdr:from>
    <xdr:to>
      <xdr:col>1</xdr:col>
      <xdr:colOff>762000</xdr:colOff>
      <xdr:row>8</xdr:row>
      <xdr:rowOff>66675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400050"/>
          <a:ext cx="590550" cy="1000125"/>
        </a:xfrm>
        <a:prstGeom prst="rect">
          <a:avLst/>
        </a:prstGeom>
      </xdr:spPr>
    </xdr:pic>
    <xdr:clientData/>
  </xdr:twoCellAnchor>
  <xdr:twoCellAnchor editAs="oneCell">
    <xdr:from>
      <xdr:col>5</xdr:col>
      <xdr:colOff>1114425</xdr:colOff>
      <xdr:row>2</xdr:row>
      <xdr:rowOff>171450</xdr:rowOff>
    </xdr:from>
    <xdr:to>
      <xdr:col>5</xdr:col>
      <xdr:colOff>1952625</xdr:colOff>
      <xdr:row>8</xdr:row>
      <xdr:rowOff>9525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552450"/>
          <a:ext cx="838200" cy="9810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5</xdr:row>
      <xdr:rowOff>1</xdr:rowOff>
    </xdr:from>
    <xdr:to>
      <xdr:col>2</xdr:col>
      <xdr:colOff>800100</xdr:colOff>
      <xdr:row>9</xdr:row>
      <xdr:rowOff>152401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" y="390526"/>
          <a:ext cx="704850" cy="914400"/>
        </a:xfrm>
        <a:prstGeom prst="rect">
          <a:avLst/>
        </a:prstGeom>
      </xdr:spPr>
    </xdr:pic>
    <xdr:clientData/>
  </xdr:twoCellAnchor>
  <xdr:twoCellAnchor editAs="oneCell">
    <xdr:from>
      <xdr:col>7</xdr:col>
      <xdr:colOff>200025</xdr:colOff>
      <xdr:row>5</xdr:row>
      <xdr:rowOff>9525</xdr:rowOff>
    </xdr:from>
    <xdr:to>
      <xdr:col>7</xdr:col>
      <xdr:colOff>1038225</xdr:colOff>
      <xdr:row>10</xdr:row>
      <xdr:rowOff>38100</xdr:rowOff>
    </xdr:to>
    <xdr:pic>
      <xdr:nvPicPr>
        <xdr:cNvPr id="4" name="3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400050"/>
          <a:ext cx="838200" cy="981075"/>
        </a:xfrm>
        <a:prstGeom prst="rect">
          <a:avLst/>
        </a:prstGeom>
        <a:noFill/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2</xdr:row>
      <xdr:rowOff>19050</xdr:rowOff>
    </xdr:from>
    <xdr:to>
      <xdr:col>1</xdr:col>
      <xdr:colOff>762000</xdr:colOff>
      <xdr:row>7</xdr:row>
      <xdr:rowOff>66675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590550"/>
          <a:ext cx="590550" cy="1000125"/>
        </a:xfrm>
        <a:prstGeom prst="rect">
          <a:avLst/>
        </a:prstGeom>
      </xdr:spPr>
    </xdr:pic>
    <xdr:clientData/>
  </xdr:twoCellAnchor>
  <xdr:twoCellAnchor editAs="oneCell">
    <xdr:from>
      <xdr:col>5</xdr:col>
      <xdr:colOff>800100</xdr:colOff>
      <xdr:row>2</xdr:row>
      <xdr:rowOff>9525</xdr:rowOff>
    </xdr:from>
    <xdr:to>
      <xdr:col>5</xdr:col>
      <xdr:colOff>1638300</xdr:colOff>
      <xdr:row>7</xdr:row>
      <xdr:rowOff>38100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390525"/>
          <a:ext cx="838200" cy="981075"/>
        </a:xfrm>
        <a:prstGeom prst="rect">
          <a:avLst/>
        </a:prstGeom>
        <a:noFill/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180975</xdr:rowOff>
    </xdr:from>
    <xdr:to>
      <xdr:col>1</xdr:col>
      <xdr:colOff>771525</xdr:colOff>
      <xdr:row>8</xdr:row>
      <xdr:rowOff>38100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5" y="561975"/>
          <a:ext cx="590550" cy="1000125"/>
        </a:xfrm>
        <a:prstGeom prst="rect">
          <a:avLst/>
        </a:prstGeom>
      </xdr:spPr>
    </xdr:pic>
    <xdr:clientData/>
  </xdr:twoCellAnchor>
  <xdr:twoCellAnchor editAs="oneCell">
    <xdr:from>
      <xdr:col>5</xdr:col>
      <xdr:colOff>1019175</xdr:colOff>
      <xdr:row>3</xdr:row>
      <xdr:rowOff>0</xdr:rowOff>
    </xdr:from>
    <xdr:to>
      <xdr:col>5</xdr:col>
      <xdr:colOff>1857375</xdr:colOff>
      <xdr:row>8</xdr:row>
      <xdr:rowOff>28575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0125" y="571500"/>
          <a:ext cx="838200" cy="981075"/>
        </a:xfrm>
        <a:prstGeom prst="rect">
          <a:avLst/>
        </a:prstGeom>
        <a:noFill/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1</xdr:row>
      <xdr:rowOff>180975</xdr:rowOff>
    </xdr:from>
    <xdr:to>
      <xdr:col>1</xdr:col>
      <xdr:colOff>762000</xdr:colOff>
      <xdr:row>7</xdr:row>
      <xdr:rowOff>38100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5" y="561975"/>
          <a:ext cx="590550" cy="1000125"/>
        </a:xfrm>
        <a:prstGeom prst="rect">
          <a:avLst/>
        </a:prstGeom>
      </xdr:spPr>
    </xdr:pic>
    <xdr:clientData/>
  </xdr:twoCellAnchor>
  <xdr:twoCellAnchor editAs="oneCell">
    <xdr:from>
      <xdr:col>5</xdr:col>
      <xdr:colOff>1228725</xdr:colOff>
      <xdr:row>2</xdr:row>
      <xdr:rowOff>47625</xdr:rowOff>
    </xdr:from>
    <xdr:to>
      <xdr:col>5</xdr:col>
      <xdr:colOff>2066925</xdr:colOff>
      <xdr:row>7</xdr:row>
      <xdr:rowOff>76200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7275" y="428625"/>
          <a:ext cx="838200" cy="981075"/>
        </a:xfrm>
        <a:prstGeom prst="rect">
          <a:avLst/>
        </a:prstGeom>
        <a:noFill/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1</xdr:row>
      <xdr:rowOff>180975</xdr:rowOff>
    </xdr:from>
    <xdr:to>
      <xdr:col>1</xdr:col>
      <xdr:colOff>762000</xdr:colOff>
      <xdr:row>7</xdr:row>
      <xdr:rowOff>38100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5" y="371475"/>
          <a:ext cx="581025" cy="1000125"/>
        </a:xfrm>
        <a:prstGeom prst="rect">
          <a:avLst/>
        </a:prstGeom>
      </xdr:spPr>
    </xdr:pic>
    <xdr:clientData/>
  </xdr:twoCellAnchor>
  <xdr:twoCellAnchor editAs="oneCell">
    <xdr:from>
      <xdr:col>5</xdr:col>
      <xdr:colOff>1743075</xdr:colOff>
      <xdr:row>2</xdr:row>
      <xdr:rowOff>9525</xdr:rowOff>
    </xdr:from>
    <xdr:to>
      <xdr:col>6</xdr:col>
      <xdr:colOff>0</xdr:colOff>
      <xdr:row>7</xdr:row>
      <xdr:rowOff>38100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1975" y="390525"/>
          <a:ext cx="838200" cy="981075"/>
        </a:xfrm>
        <a:prstGeom prst="rect">
          <a:avLst/>
        </a:prstGeom>
        <a:noFill/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180975</xdr:rowOff>
    </xdr:from>
    <xdr:to>
      <xdr:col>1</xdr:col>
      <xdr:colOff>762000</xdr:colOff>
      <xdr:row>8</xdr:row>
      <xdr:rowOff>38100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5" y="371475"/>
          <a:ext cx="581025" cy="1000125"/>
        </a:xfrm>
        <a:prstGeom prst="rect">
          <a:avLst/>
        </a:prstGeom>
      </xdr:spPr>
    </xdr:pic>
    <xdr:clientData/>
  </xdr:twoCellAnchor>
  <xdr:twoCellAnchor editAs="oneCell">
    <xdr:from>
      <xdr:col>4</xdr:col>
      <xdr:colOff>1323975</xdr:colOff>
      <xdr:row>2</xdr:row>
      <xdr:rowOff>114300</xdr:rowOff>
    </xdr:from>
    <xdr:to>
      <xdr:col>4</xdr:col>
      <xdr:colOff>2162175</xdr:colOff>
      <xdr:row>7</xdr:row>
      <xdr:rowOff>142875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495300"/>
          <a:ext cx="838200" cy="981075"/>
        </a:xfrm>
        <a:prstGeom prst="rect">
          <a:avLst/>
        </a:prstGeom>
        <a:noFill/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1</xdr:row>
      <xdr:rowOff>180975</xdr:rowOff>
    </xdr:from>
    <xdr:to>
      <xdr:col>1</xdr:col>
      <xdr:colOff>762000</xdr:colOff>
      <xdr:row>7</xdr:row>
      <xdr:rowOff>38100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5" y="561975"/>
          <a:ext cx="581025" cy="1000125"/>
        </a:xfrm>
        <a:prstGeom prst="rect">
          <a:avLst/>
        </a:prstGeom>
      </xdr:spPr>
    </xdr:pic>
    <xdr:clientData/>
  </xdr:twoCellAnchor>
  <xdr:twoCellAnchor editAs="oneCell">
    <xdr:from>
      <xdr:col>4</xdr:col>
      <xdr:colOff>1304925</xdr:colOff>
      <xdr:row>2</xdr:row>
      <xdr:rowOff>57150</xdr:rowOff>
    </xdr:from>
    <xdr:to>
      <xdr:col>4</xdr:col>
      <xdr:colOff>2143125</xdr:colOff>
      <xdr:row>7</xdr:row>
      <xdr:rowOff>85725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438150"/>
          <a:ext cx="838200" cy="981075"/>
        </a:xfrm>
        <a:prstGeom prst="rect">
          <a:avLst/>
        </a:prstGeom>
        <a:noFill/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3</xdr:row>
      <xdr:rowOff>180975</xdr:rowOff>
    </xdr:from>
    <xdr:to>
      <xdr:col>1</xdr:col>
      <xdr:colOff>762000</xdr:colOff>
      <xdr:row>9</xdr:row>
      <xdr:rowOff>38100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5" y="371475"/>
          <a:ext cx="581025" cy="1000125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4</xdr:row>
      <xdr:rowOff>28575</xdr:rowOff>
    </xdr:from>
    <xdr:to>
      <xdr:col>4</xdr:col>
      <xdr:colOff>2095500</xdr:colOff>
      <xdr:row>9</xdr:row>
      <xdr:rowOff>57150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790575"/>
          <a:ext cx="838200" cy="981075"/>
        </a:xfrm>
        <a:prstGeom prst="rect">
          <a:avLst/>
        </a:prstGeom>
        <a:noFill/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171450</xdr:rowOff>
    </xdr:from>
    <xdr:to>
      <xdr:col>1</xdr:col>
      <xdr:colOff>762000</xdr:colOff>
      <xdr:row>8</xdr:row>
      <xdr:rowOff>28575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5" y="552450"/>
          <a:ext cx="581025" cy="1000125"/>
        </a:xfrm>
        <a:prstGeom prst="rect">
          <a:avLst/>
        </a:prstGeom>
      </xdr:spPr>
    </xdr:pic>
    <xdr:clientData/>
  </xdr:twoCellAnchor>
  <xdr:twoCellAnchor editAs="oneCell">
    <xdr:from>
      <xdr:col>4</xdr:col>
      <xdr:colOff>1371600</xdr:colOff>
      <xdr:row>2</xdr:row>
      <xdr:rowOff>171450</xdr:rowOff>
    </xdr:from>
    <xdr:to>
      <xdr:col>4</xdr:col>
      <xdr:colOff>2209800</xdr:colOff>
      <xdr:row>8</xdr:row>
      <xdr:rowOff>9525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0" y="552450"/>
          <a:ext cx="838200" cy="981075"/>
        </a:xfrm>
        <a:prstGeom prst="rect">
          <a:avLst/>
        </a:prstGeom>
        <a:noFill/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180975</xdr:rowOff>
    </xdr:from>
    <xdr:to>
      <xdr:col>1</xdr:col>
      <xdr:colOff>762000</xdr:colOff>
      <xdr:row>8</xdr:row>
      <xdr:rowOff>38100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5" y="752475"/>
          <a:ext cx="581025" cy="1000125"/>
        </a:xfrm>
        <a:prstGeom prst="rect">
          <a:avLst/>
        </a:prstGeom>
      </xdr:spPr>
    </xdr:pic>
    <xdr:clientData/>
  </xdr:twoCellAnchor>
  <xdr:twoCellAnchor editAs="oneCell">
    <xdr:from>
      <xdr:col>4</xdr:col>
      <xdr:colOff>1476375</xdr:colOff>
      <xdr:row>2</xdr:row>
      <xdr:rowOff>180975</xdr:rowOff>
    </xdr:from>
    <xdr:to>
      <xdr:col>4</xdr:col>
      <xdr:colOff>2314575</xdr:colOff>
      <xdr:row>8</xdr:row>
      <xdr:rowOff>19050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0" y="561975"/>
          <a:ext cx="838200" cy="981075"/>
        </a:xfrm>
        <a:prstGeom prst="rect">
          <a:avLst/>
        </a:prstGeom>
        <a:noFill/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2</xdr:row>
      <xdr:rowOff>104775</xdr:rowOff>
    </xdr:from>
    <xdr:to>
      <xdr:col>1</xdr:col>
      <xdr:colOff>1047750</xdr:colOff>
      <xdr:row>7</xdr:row>
      <xdr:rowOff>152400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0" y="676275"/>
          <a:ext cx="723900" cy="1000125"/>
        </a:xfrm>
        <a:prstGeom prst="rect">
          <a:avLst/>
        </a:prstGeom>
      </xdr:spPr>
    </xdr:pic>
    <xdr:clientData/>
  </xdr:twoCellAnchor>
  <xdr:twoCellAnchor editAs="oneCell">
    <xdr:from>
      <xdr:col>4</xdr:col>
      <xdr:colOff>1381125</xdr:colOff>
      <xdr:row>2</xdr:row>
      <xdr:rowOff>133350</xdr:rowOff>
    </xdr:from>
    <xdr:to>
      <xdr:col>4</xdr:col>
      <xdr:colOff>2219325</xdr:colOff>
      <xdr:row>7</xdr:row>
      <xdr:rowOff>161925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9575" y="514350"/>
          <a:ext cx="838200" cy="9810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3</xdr:row>
      <xdr:rowOff>76200</xdr:rowOff>
    </xdr:from>
    <xdr:to>
      <xdr:col>1</xdr:col>
      <xdr:colOff>723900</xdr:colOff>
      <xdr:row>8</xdr:row>
      <xdr:rowOff>66675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647700"/>
          <a:ext cx="666750" cy="942975"/>
        </a:xfrm>
        <a:prstGeom prst="rect">
          <a:avLst/>
        </a:prstGeom>
      </xdr:spPr>
    </xdr:pic>
    <xdr:clientData/>
  </xdr:twoCellAnchor>
  <xdr:twoCellAnchor editAs="oneCell">
    <xdr:from>
      <xdr:col>5</xdr:col>
      <xdr:colOff>1485900</xdr:colOff>
      <xdr:row>2</xdr:row>
      <xdr:rowOff>133350</xdr:rowOff>
    </xdr:from>
    <xdr:to>
      <xdr:col>5</xdr:col>
      <xdr:colOff>2324100</xdr:colOff>
      <xdr:row>7</xdr:row>
      <xdr:rowOff>161925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9625" y="514350"/>
          <a:ext cx="838200" cy="981075"/>
        </a:xfrm>
        <a:prstGeom prst="rect">
          <a:avLst/>
        </a:prstGeom>
        <a:noFill/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323849</xdr:colOff>
      <xdr:row>2</xdr:row>
      <xdr:rowOff>104775</xdr:rowOff>
    </xdr:from>
    <xdr:to>
      <xdr:col>1</xdr:col>
      <xdr:colOff>1095375</xdr:colOff>
      <xdr:row>7</xdr:row>
      <xdr:rowOff>152400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49" y="676275"/>
          <a:ext cx="771526" cy="1000125"/>
        </a:xfrm>
        <a:prstGeom prst="rect">
          <a:avLst/>
        </a:prstGeom>
      </xdr:spPr>
    </xdr:pic>
    <xdr:clientData/>
  </xdr:twoCellAnchor>
  <xdr:twoCellAnchor editAs="oneCell">
    <xdr:from>
      <xdr:col>4</xdr:col>
      <xdr:colOff>1104900</xdr:colOff>
      <xdr:row>2</xdr:row>
      <xdr:rowOff>161925</xdr:rowOff>
    </xdr:from>
    <xdr:to>
      <xdr:col>4</xdr:col>
      <xdr:colOff>1943100</xdr:colOff>
      <xdr:row>8</xdr:row>
      <xdr:rowOff>0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542925"/>
          <a:ext cx="838200" cy="98107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</xdr:row>
      <xdr:rowOff>19050</xdr:rowOff>
    </xdr:from>
    <xdr:to>
      <xdr:col>1</xdr:col>
      <xdr:colOff>847725</xdr:colOff>
      <xdr:row>8</xdr:row>
      <xdr:rowOff>66675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971550"/>
          <a:ext cx="676275" cy="1000125"/>
        </a:xfrm>
        <a:prstGeom prst="rect">
          <a:avLst/>
        </a:prstGeom>
      </xdr:spPr>
    </xdr:pic>
    <xdr:clientData/>
  </xdr:twoCellAnchor>
  <xdr:twoCellAnchor editAs="oneCell">
    <xdr:from>
      <xdr:col>5</xdr:col>
      <xdr:colOff>1247775</xdr:colOff>
      <xdr:row>2</xdr:row>
      <xdr:rowOff>85725</xdr:rowOff>
    </xdr:from>
    <xdr:to>
      <xdr:col>5</xdr:col>
      <xdr:colOff>2085975</xdr:colOff>
      <xdr:row>7</xdr:row>
      <xdr:rowOff>114300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150" y="466725"/>
          <a:ext cx="838200" cy="98107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4</xdr:row>
      <xdr:rowOff>19050</xdr:rowOff>
    </xdr:from>
    <xdr:to>
      <xdr:col>1</xdr:col>
      <xdr:colOff>762000</xdr:colOff>
      <xdr:row>9</xdr:row>
      <xdr:rowOff>66675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971550"/>
          <a:ext cx="676275" cy="1000125"/>
        </a:xfrm>
        <a:prstGeom prst="rect">
          <a:avLst/>
        </a:prstGeom>
      </xdr:spPr>
    </xdr:pic>
    <xdr:clientData/>
  </xdr:twoCellAnchor>
  <xdr:twoCellAnchor editAs="oneCell">
    <xdr:from>
      <xdr:col>5</xdr:col>
      <xdr:colOff>1076325</xdr:colOff>
      <xdr:row>3</xdr:row>
      <xdr:rowOff>133350</xdr:rowOff>
    </xdr:from>
    <xdr:to>
      <xdr:col>5</xdr:col>
      <xdr:colOff>1914525</xdr:colOff>
      <xdr:row>8</xdr:row>
      <xdr:rowOff>161925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704850"/>
          <a:ext cx="838200" cy="98107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</xdr:row>
      <xdr:rowOff>19050</xdr:rowOff>
    </xdr:from>
    <xdr:to>
      <xdr:col>1</xdr:col>
      <xdr:colOff>762000</xdr:colOff>
      <xdr:row>8</xdr:row>
      <xdr:rowOff>66675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1162050"/>
          <a:ext cx="590550" cy="1000125"/>
        </a:xfrm>
        <a:prstGeom prst="rect">
          <a:avLst/>
        </a:prstGeom>
      </xdr:spPr>
    </xdr:pic>
    <xdr:clientData/>
  </xdr:twoCellAnchor>
  <xdr:twoCellAnchor editAs="oneCell">
    <xdr:from>
      <xdr:col>5</xdr:col>
      <xdr:colOff>1066800</xdr:colOff>
      <xdr:row>3</xdr:row>
      <xdr:rowOff>9525</xdr:rowOff>
    </xdr:from>
    <xdr:to>
      <xdr:col>5</xdr:col>
      <xdr:colOff>1905000</xdr:colOff>
      <xdr:row>8</xdr:row>
      <xdr:rowOff>38100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0" y="581025"/>
          <a:ext cx="838200" cy="98107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6</xdr:row>
      <xdr:rowOff>19050</xdr:rowOff>
    </xdr:from>
    <xdr:to>
      <xdr:col>1</xdr:col>
      <xdr:colOff>762000</xdr:colOff>
      <xdr:row>11</xdr:row>
      <xdr:rowOff>66675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590550"/>
          <a:ext cx="590550" cy="1000125"/>
        </a:xfrm>
        <a:prstGeom prst="rect">
          <a:avLst/>
        </a:prstGeom>
      </xdr:spPr>
    </xdr:pic>
    <xdr:clientData/>
  </xdr:twoCellAnchor>
  <xdr:twoCellAnchor editAs="oneCell">
    <xdr:from>
      <xdr:col>5</xdr:col>
      <xdr:colOff>1047750</xdr:colOff>
      <xdr:row>6</xdr:row>
      <xdr:rowOff>19050</xdr:rowOff>
    </xdr:from>
    <xdr:to>
      <xdr:col>5</xdr:col>
      <xdr:colOff>1828800</xdr:colOff>
      <xdr:row>11</xdr:row>
      <xdr:rowOff>47625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0" y="1171575"/>
          <a:ext cx="781050" cy="98107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2</xdr:row>
      <xdr:rowOff>57149</xdr:rowOff>
    </xdr:from>
    <xdr:to>
      <xdr:col>1</xdr:col>
      <xdr:colOff>762000</xdr:colOff>
      <xdr:row>9</xdr:row>
      <xdr:rowOff>152399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28599"/>
          <a:ext cx="933450" cy="129540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60</xdr:row>
      <xdr:rowOff>57149</xdr:rowOff>
    </xdr:from>
    <xdr:to>
      <xdr:col>1</xdr:col>
      <xdr:colOff>762000</xdr:colOff>
      <xdr:row>67</xdr:row>
      <xdr:rowOff>152399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8858249"/>
          <a:ext cx="933450" cy="1228725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116</xdr:row>
      <xdr:rowOff>152399</xdr:rowOff>
    </xdr:from>
    <xdr:to>
      <xdr:col>1</xdr:col>
      <xdr:colOff>790575</xdr:colOff>
      <xdr:row>122</xdr:row>
      <xdr:rowOff>161925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22964774"/>
          <a:ext cx="742950" cy="1152526"/>
        </a:xfrm>
        <a:prstGeom prst="rect">
          <a:avLst/>
        </a:prstGeom>
      </xdr:spPr>
    </xdr:pic>
    <xdr:clientData/>
  </xdr:twoCellAnchor>
  <xdr:twoCellAnchor editAs="oneCell">
    <xdr:from>
      <xdr:col>5</xdr:col>
      <xdr:colOff>200025</xdr:colOff>
      <xdr:row>3</xdr:row>
      <xdr:rowOff>28575</xdr:rowOff>
    </xdr:from>
    <xdr:to>
      <xdr:col>5</xdr:col>
      <xdr:colOff>1038225</xdr:colOff>
      <xdr:row>8</xdr:row>
      <xdr:rowOff>57150</xdr:rowOff>
    </xdr:to>
    <xdr:pic>
      <xdr:nvPicPr>
        <xdr:cNvPr id="6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7575" y="981075"/>
          <a:ext cx="838200" cy="98107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152400</xdr:colOff>
      <xdr:row>60</xdr:row>
      <xdr:rowOff>57150</xdr:rowOff>
    </xdr:from>
    <xdr:to>
      <xdr:col>5</xdr:col>
      <xdr:colOff>990600</xdr:colOff>
      <xdr:row>65</xdr:row>
      <xdr:rowOff>85725</xdr:rowOff>
    </xdr:to>
    <xdr:pic>
      <xdr:nvPicPr>
        <xdr:cNvPr id="7" name="6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9950" y="11249025"/>
          <a:ext cx="838200" cy="98107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104775</xdr:colOff>
      <xdr:row>117</xdr:row>
      <xdr:rowOff>0</xdr:rowOff>
    </xdr:from>
    <xdr:to>
      <xdr:col>5</xdr:col>
      <xdr:colOff>942975</xdr:colOff>
      <xdr:row>122</xdr:row>
      <xdr:rowOff>28575</xdr:rowOff>
    </xdr:to>
    <xdr:pic>
      <xdr:nvPicPr>
        <xdr:cNvPr id="8" name="7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2325" y="22240875"/>
          <a:ext cx="838200" cy="9810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47625</xdr:colOff>
      <xdr:row>171</xdr:row>
      <xdr:rowOff>152399</xdr:rowOff>
    </xdr:from>
    <xdr:to>
      <xdr:col>1</xdr:col>
      <xdr:colOff>790575</xdr:colOff>
      <xdr:row>177</xdr:row>
      <xdr:rowOff>161925</xdr:rowOff>
    </xdr:to>
    <xdr:pic>
      <xdr:nvPicPr>
        <xdr:cNvPr id="10" name="9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22612349"/>
          <a:ext cx="742950" cy="1152526"/>
        </a:xfrm>
        <a:prstGeom prst="rect">
          <a:avLst/>
        </a:prstGeom>
      </xdr:spPr>
    </xdr:pic>
    <xdr:clientData/>
  </xdr:twoCellAnchor>
  <xdr:twoCellAnchor editAs="oneCell">
    <xdr:from>
      <xdr:col>5</xdr:col>
      <xdr:colOff>104775</xdr:colOff>
      <xdr:row>172</xdr:row>
      <xdr:rowOff>0</xdr:rowOff>
    </xdr:from>
    <xdr:to>
      <xdr:col>5</xdr:col>
      <xdr:colOff>942975</xdr:colOff>
      <xdr:row>177</xdr:row>
      <xdr:rowOff>28575</xdr:rowOff>
    </xdr:to>
    <xdr:pic>
      <xdr:nvPicPr>
        <xdr:cNvPr id="11" name="1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7575" y="22650450"/>
          <a:ext cx="838200" cy="98107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4</xdr:row>
      <xdr:rowOff>19050</xdr:rowOff>
    </xdr:from>
    <xdr:to>
      <xdr:col>1</xdr:col>
      <xdr:colOff>762000</xdr:colOff>
      <xdr:row>9</xdr:row>
      <xdr:rowOff>66675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971550"/>
          <a:ext cx="590550" cy="10001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1028700</xdr:colOff>
      <xdr:row>4</xdr:row>
      <xdr:rowOff>9525</xdr:rowOff>
    </xdr:from>
    <xdr:to>
      <xdr:col>5</xdr:col>
      <xdr:colOff>1752600</xdr:colOff>
      <xdr:row>8</xdr:row>
      <xdr:rowOff>152400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771525"/>
          <a:ext cx="723900" cy="9048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wnloads/F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9">
          <cell r="C19" t="str">
            <v>$        1,338,750.00</v>
          </cell>
        </row>
        <row r="22">
          <cell r="C22" t="str">
            <v>1,338,750.00</v>
          </cell>
        </row>
        <row r="23">
          <cell r="C23" t="str">
            <v>1,338,750.00</v>
          </cell>
        </row>
        <row r="24">
          <cell r="C24" t="str">
            <v>1,338,750.00</v>
          </cell>
        </row>
        <row r="26">
          <cell r="C26" t="str">
            <v>1,338,750.00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O81"/>
  <sheetViews>
    <sheetView tabSelected="1" topLeftCell="A37" workbookViewId="0">
      <selection activeCell="B2" sqref="B2"/>
    </sheetView>
  </sheetViews>
  <sheetFormatPr baseColWidth="10" defaultRowHeight="15" x14ac:dyDescent="0.25"/>
  <cols>
    <col min="13" max="13" width="15.85546875" customWidth="1"/>
    <col min="14" max="14" width="15.5703125" customWidth="1"/>
  </cols>
  <sheetData>
    <row r="7" spans="2:14" ht="15.75" x14ac:dyDescent="0.25">
      <c r="B7" s="250"/>
      <c r="C7" s="250"/>
      <c r="E7" s="143" t="s">
        <v>520</v>
      </c>
      <c r="F7" s="144"/>
    </row>
    <row r="8" spans="2:14" ht="15.75" x14ac:dyDescent="0.25">
      <c r="B8" s="250"/>
      <c r="C8" s="250"/>
      <c r="E8" s="143" t="s">
        <v>605</v>
      </c>
      <c r="F8" s="144"/>
      <c r="J8" s="14" t="s">
        <v>521</v>
      </c>
    </row>
    <row r="9" spans="2:14" ht="15.75" x14ac:dyDescent="0.25">
      <c r="B9" s="250"/>
      <c r="C9" s="250"/>
      <c r="E9" s="143" t="s">
        <v>522</v>
      </c>
      <c r="F9" s="144"/>
      <c r="M9" s="146"/>
    </row>
    <row r="10" spans="2:14" ht="15.75" x14ac:dyDescent="0.25">
      <c r="B10" s="250"/>
      <c r="C10" s="250"/>
      <c r="E10" s="143" t="s">
        <v>523</v>
      </c>
      <c r="F10" s="144"/>
      <c r="M10" s="146"/>
    </row>
    <row r="11" spans="2:14" ht="15.75" x14ac:dyDescent="0.25">
      <c r="B11" s="250"/>
      <c r="C11" s="250"/>
      <c r="E11" s="143" t="s">
        <v>911</v>
      </c>
      <c r="F11" s="144"/>
      <c r="M11" s="146"/>
    </row>
    <row r="12" spans="2:14" ht="15.75" thickBot="1" x14ac:dyDescent="0.3">
      <c r="M12" s="123"/>
    </row>
    <row r="13" spans="2:14" ht="15.75" thickBot="1" x14ac:dyDescent="0.3">
      <c r="B13" s="14" t="s">
        <v>524</v>
      </c>
      <c r="C13" s="15"/>
      <c r="D13" s="131" t="s">
        <v>525</v>
      </c>
      <c r="F13" s="14" t="s">
        <v>526</v>
      </c>
      <c r="H13" s="132"/>
      <c r="J13" s="14" t="s">
        <v>527</v>
      </c>
      <c r="K13" s="132"/>
      <c r="M13" s="14" t="s">
        <v>528</v>
      </c>
      <c r="N13" s="132"/>
    </row>
    <row r="14" spans="2:14" ht="15.75" thickBot="1" x14ac:dyDescent="0.3"/>
    <row r="15" spans="2:14" ht="15.75" thickBot="1" x14ac:dyDescent="0.3">
      <c r="B15" s="251" t="s">
        <v>529</v>
      </c>
      <c r="C15" s="252"/>
      <c r="D15" s="252"/>
      <c r="E15" s="252"/>
      <c r="F15" s="252"/>
      <c r="G15" s="252"/>
      <c r="H15" s="252"/>
      <c r="I15" s="252"/>
      <c r="J15" s="253"/>
      <c r="K15" s="253"/>
      <c r="L15" s="147"/>
      <c r="M15" s="253"/>
      <c r="N15" s="254"/>
    </row>
    <row r="16" spans="2:14" ht="15.75" thickBot="1" x14ac:dyDescent="0.3">
      <c r="B16" s="133" t="s">
        <v>3</v>
      </c>
      <c r="C16" s="134"/>
      <c r="D16" s="255" t="s">
        <v>530</v>
      </c>
      <c r="E16" s="255"/>
      <c r="F16" s="255"/>
      <c r="G16" s="255"/>
      <c r="H16" s="255"/>
      <c r="I16" s="255"/>
      <c r="J16" s="255" t="s">
        <v>531</v>
      </c>
      <c r="K16" s="255"/>
      <c r="L16" s="135"/>
      <c r="M16" s="255" t="s">
        <v>532</v>
      </c>
      <c r="N16" s="256"/>
    </row>
    <row r="17" spans="2:14" x14ac:dyDescent="0.25">
      <c r="B17" s="123" t="s">
        <v>533</v>
      </c>
      <c r="C17" s="257" t="s">
        <v>1</v>
      </c>
      <c r="D17" s="257"/>
      <c r="E17" s="257"/>
      <c r="F17" s="257"/>
      <c r="G17" s="257"/>
      <c r="H17" s="257"/>
      <c r="I17" s="259"/>
      <c r="J17" s="260">
        <v>72000.009999999995</v>
      </c>
      <c r="K17" s="260"/>
      <c r="L17" s="136"/>
      <c r="M17" s="260">
        <v>72000.009999999995</v>
      </c>
      <c r="N17" s="260"/>
    </row>
    <row r="18" spans="2:14" x14ac:dyDescent="0.25">
      <c r="B18" s="123" t="s">
        <v>534</v>
      </c>
      <c r="C18" s="257" t="s">
        <v>535</v>
      </c>
      <c r="D18" s="257"/>
      <c r="E18" s="257"/>
      <c r="F18" s="257"/>
      <c r="G18" s="257"/>
      <c r="H18" s="257"/>
      <c r="I18" s="257"/>
      <c r="J18" s="258">
        <v>17766501.670000002</v>
      </c>
      <c r="K18" s="258"/>
      <c r="L18" s="137"/>
      <c r="M18" s="258">
        <v>17061733.579999998</v>
      </c>
      <c r="N18" s="258"/>
    </row>
    <row r="19" spans="2:14" x14ac:dyDescent="0.25">
      <c r="B19" s="123" t="s">
        <v>536</v>
      </c>
      <c r="C19" s="257" t="s">
        <v>42</v>
      </c>
      <c r="D19" s="257"/>
      <c r="E19" s="257"/>
      <c r="F19" s="257"/>
      <c r="G19" s="257"/>
      <c r="H19" s="257"/>
      <c r="I19" s="257"/>
      <c r="J19" s="258">
        <v>9389717.3800000008</v>
      </c>
      <c r="K19" s="258"/>
      <c r="L19" s="137"/>
      <c r="M19" s="258">
        <v>10110937.449999999</v>
      </c>
      <c r="N19" s="258"/>
    </row>
    <row r="20" spans="2:14" x14ac:dyDescent="0.25">
      <c r="B20" s="123" t="s">
        <v>537</v>
      </c>
      <c r="C20" s="257" t="s">
        <v>538</v>
      </c>
      <c r="D20" s="257"/>
      <c r="E20" s="257"/>
      <c r="F20" s="257"/>
      <c r="G20" s="257"/>
      <c r="H20" s="257"/>
      <c r="I20" s="257"/>
      <c r="J20" s="258">
        <v>8446.81</v>
      </c>
      <c r="K20" s="258"/>
      <c r="L20" s="137"/>
      <c r="M20" s="258">
        <v>8446.81</v>
      </c>
      <c r="N20" s="258"/>
    </row>
    <row r="21" spans="2:14" ht="15.75" thickBot="1" x14ac:dyDescent="0.3">
      <c r="B21" s="218" t="s">
        <v>946</v>
      </c>
      <c r="C21" s="257" t="s">
        <v>947</v>
      </c>
      <c r="D21" s="257"/>
      <c r="E21" s="257"/>
      <c r="F21" s="257"/>
      <c r="G21" s="257"/>
      <c r="H21" s="257"/>
      <c r="I21" s="257"/>
      <c r="J21" s="265">
        <v>34000</v>
      </c>
      <c r="K21" s="265"/>
      <c r="L21" s="138"/>
      <c r="M21" s="265">
        <v>34000</v>
      </c>
      <c r="N21" s="265"/>
    </row>
    <row r="22" spans="2:14" ht="15.75" thickBot="1" x14ac:dyDescent="0.3">
      <c r="B22" s="261" t="s">
        <v>539</v>
      </c>
      <c r="C22" s="262"/>
      <c r="D22" s="262"/>
      <c r="E22" s="262"/>
      <c r="F22" s="262"/>
      <c r="G22" s="262"/>
      <c r="H22" s="262"/>
      <c r="I22" s="262"/>
      <c r="J22" s="263">
        <f>SUM(J17:K21)</f>
        <v>27270665.870000001</v>
      </c>
      <c r="K22" s="263"/>
      <c r="L22" s="222"/>
      <c r="M22" s="263">
        <f>SUM(M17:N21)</f>
        <v>27287117.849999998</v>
      </c>
      <c r="N22" s="264"/>
    </row>
    <row r="23" spans="2:14" ht="15.75" thickBot="1" x14ac:dyDescent="0.3"/>
    <row r="24" spans="2:14" ht="15.75" thickBot="1" x14ac:dyDescent="0.3">
      <c r="B24" s="133" t="s">
        <v>3</v>
      </c>
      <c r="C24" s="134"/>
      <c r="D24" s="255" t="s">
        <v>540</v>
      </c>
      <c r="E24" s="255"/>
      <c r="F24" s="255"/>
      <c r="G24" s="255"/>
      <c r="H24" s="255"/>
      <c r="I24" s="255"/>
      <c r="J24" s="255" t="s">
        <v>531</v>
      </c>
      <c r="K24" s="255"/>
      <c r="L24" s="135"/>
      <c r="M24" s="255" t="s">
        <v>532</v>
      </c>
      <c r="N24" s="256"/>
    </row>
    <row r="25" spans="2:14" x14ac:dyDescent="0.25">
      <c r="B25" s="123" t="s">
        <v>541</v>
      </c>
      <c r="C25" s="266" t="s">
        <v>542</v>
      </c>
      <c r="D25" s="266"/>
      <c r="E25" s="266"/>
      <c r="F25" s="266"/>
      <c r="G25" s="266"/>
      <c r="H25" s="266"/>
      <c r="I25" s="267"/>
      <c r="J25" s="268">
        <v>3300000</v>
      </c>
      <c r="K25" s="269"/>
      <c r="L25" s="136"/>
      <c r="M25" s="268">
        <v>3300000</v>
      </c>
      <c r="N25" s="269"/>
    </row>
    <row r="26" spans="2:14" x14ac:dyDescent="0.25">
      <c r="B26" s="123" t="s">
        <v>543</v>
      </c>
      <c r="C26" s="257" t="s">
        <v>105</v>
      </c>
      <c r="D26" s="257"/>
      <c r="E26" s="257"/>
      <c r="F26" s="257"/>
      <c r="G26" s="257"/>
      <c r="H26" s="257"/>
      <c r="I26" s="257"/>
      <c r="J26" s="258">
        <f>35342070.08-148475.06</f>
        <v>35193595.019999996</v>
      </c>
      <c r="K26" s="258"/>
      <c r="L26" s="139"/>
      <c r="M26" s="258">
        <v>36516165.390000001</v>
      </c>
      <c r="N26" s="258"/>
    </row>
    <row r="27" spans="2:14" x14ac:dyDescent="0.25">
      <c r="B27" s="209" t="s">
        <v>910</v>
      </c>
      <c r="C27" s="257" t="s">
        <v>185</v>
      </c>
      <c r="D27" s="257"/>
      <c r="E27" s="257"/>
      <c r="F27" s="257"/>
      <c r="G27" s="257"/>
      <c r="H27" s="257"/>
      <c r="I27" s="257"/>
      <c r="J27" s="258">
        <v>148475.06</v>
      </c>
      <c r="K27" s="258"/>
      <c r="L27" s="139"/>
      <c r="M27" s="258">
        <v>148475.06</v>
      </c>
      <c r="N27" s="258"/>
    </row>
    <row r="28" spans="2:14" x14ac:dyDescent="0.25">
      <c r="B28" s="123" t="s">
        <v>544</v>
      </c>
      <c r="C28" s="257" t="s">
        <v>545</v>
      </c>
      <c r="D28" s="257"/>
      <c r="E28" s="257"/>
      <c r="F28" s="257"/>
      <c r="G28" s="257"/>
      <c r="H28" s="257"/>
      <c r="I28" s="257"/>
      <c r="J28" s="270">
        <v>-6668382.1600000001</v>
      </c>
      <c r="K28" s="271"/>
      <c r="L28" s="139"/>
      <c r="M28" s="270">
        <v>-7011125.6200000001</v>
      </c>
      <c r="N28" s="271"/>
    </row>
    <row r="29" spans="2:14" x14ac:dyDescent="0.25">
      <c r="B29" s="123" t="s">
        <v>606</v>
      </c>
      <c r="C29" s="257" t="s">
        <v>546</v>
      </c>
      <c r="D29" s="257"/>
      <c r="E29" s="257"/>
      <c r="F29" s="257"/>
      <c r="G29" s="257"/>
      <c r="H29" s="257"/>
      <c r="I29" s="257"/>
      <c r="J29" s="258">
        <v>319277612.49000001</v>
      </c>
      <c r="K29" s="258"/>
      <c r="L29" s="139"/>
      <c r="M29" s="258">
        <v>323384616.99000001</v>
      </c>
      <c r="N29" s="258"/>
    </row>
    <row r="30" spans="2:14" ht="15.75" thickBot="1" x14ac:dyDescent="0.3">
      <c r="B30" s="123"/>
      <c r="C30" s="257"/>
      <c r="D30" s="257"/>
      <c r="E30" s="257"/>
      <c r="F30" s="257"/>
      <c r="G30" s="257"/>
      <c r="H30" s="257"/>
      <c r="I30" s="257"/>
      <c r="J30" s="265"/>
      <c r="K30" s="265"/>
      <c r="L30" s="138"/>
      <c r="M30" s="265"/>
      <c r="N30" s="265"/>
    </row>
    <row r="31" spans="2:14" ht="15.75" thickBot="1" x14ac:dyDescent="0.3">
      <c r="B31" s="272" t="s">
        <v>547</v>
      </c>
      <c r="C31" s="255"/>
      <c r="D31" s="255"/>
      <c r="E31" s="255"/>
      <c r="F31" s="255"/>
      <c r="G31" s="255"/>
      <c r="H31" s="255"/>
      <c r="I31" s="255"/>
      <c r="J31" s="273">
        <f>SUM(J25:K30)</f>
        <v>351251300.41000003</v>
      </c>
      <c r="K31" s="274"/>
      <c r="L31" s="148"/>
      <c r="M31" s="273">
        <f>SUM(M25:N30)</f>
        <v>356338131.81999999</v>
      </c>
      <c r="N31" s="274"/>
    </row>
    <row r="32" spans="2:14" ht="15.75" thickBot="1" x14ac:dyDescent="0.3"/>
    <row r="33" spans="2:15" ht="15.75" thickBot="1" x14ac:dyDescent="0.3">
      <c r="B33" s="251" t="s">
        <v>548</v>
      </c>
      <c r="C33" s="252"/>
      <c r="D33" s="252"/>
      <c r="E33" s="252"/>
      <c r="F33" s="252"/>
      <c r="G33" s="252"/>
      <c r="H33" s="252"/>
      <c r="I33" s="252"/>
      <c r="J33" s="275">
        <f>+J22+J31</f>
        <v>378521966.28000003</v>
      </c>
      <c r="K33" s="274"/>
      <c r="L33" s="148"/>
      <c r="M33" s="275">
        <f>+M22+M31</f>
        <v>383625249.67000002</v>
      </c>
      <c r="N33" s="274"/>
    </row>
    <row r="35" spans="2:15" x14ac:dyDescent="0.25">
      <c r="K35" s="165"/>
      <c r="N35" s="165"/>
      <c r="O35" s="165"/>
    </row>
    <row r="36" spans="2:15" ht="15.75" thickBot="1" x14ac:dyDescent="0.3"/>
    <row r="37" spans="2:15" ht="15.75" thickBot="1" x14ac:dyDescent="0.3">
      <c r="B37" s="251" t="s">
        <v>549</v>
      </c>
      <c r="C37" s="252"/>
      <c r="D37" s="252"/>
      <c r="E37" s="252"/>
      <c r="F37" s="252"/>
      <c r="G37" s="252"/>
      <c r="H37" s="252"/>
      <c r="I37" s="252"/>
      <c r="J37" s="253"/>
      <c r="K37" s="254"/>
      <c r="L37" s="147"/>
      <c r="M37" s="253"/>
      <c r="N37" s="254"/>
    </row>
    <row r="38" spans="2:15" ht="15.75" thickBot="1" x14ac:dyDescent="0.3">
      <c r="B38" s="133" t="s">
        <v>3</v>
      </c>
      <c r="C38" s="134"/>
      <c r="D38" s="255" t="s">
        <v>530</v>
      </c>
      <c r="E38" s="255"/>
      <c r="F38" s="255"/>
      <c r="G38" s="255"/>
      <c r="H38" s="255"/>
      <c r="I38" s="255"/>
      <c r="J38" s="255" t="s">
        <v>531</v>
      </c>
      <c r="K38" s="255"/>
      <c r="L38" s="135"/>
      <c r="M38" s="255" t="s">
        <v>532</v>
      </c>
      <c r="N38" s="256"/>
    </row>
    <row r="39" spans="2:15" x14ac:dyDescent="0.25">
      <c r="B39" s="123" t="s">
        <v>550</v>
      </c>
      <c r="C39" s="266" t="s">
        <v>244</v>
      </c>
      <c r="D39" s="266"/>
      <c r="E39" s="266"/>
      <c r="F39" s="266"/>
      <c r="G39" s="266"/>
      <c r="H39" s="266"/>
      <c r="I39" s="267"/>
      <c r="J39" s="268">
        <v>305342.2</v>
      </c>
      <c r="K39" s="269"/>
      <c r="L39" s="136"/>
      <c r="M39" s="268">
        <v>538444.81000000006</v>
      </c>
      <c r="N39" s="269"/>
    </row>
    <row r="40" spans="2:15" x14ac:dyDescent="0.25">
      <c r="B40" s="123" t="s">
        <v>551</v>
      </c>
      <c r="C40" s="257" t="s">
        <v>552</v>
      </c>
      <c r="D40" s="257"/>
      <c r="E40" s="257"/>
      <c r="F40" s="257"/>
      <c r="G40" s="257"/>
      <c r="H40" s="257"/>
      <c r="I40" s="257"/>
      <c r="J40" s="258">
        <v>5863237.2699999996</v>
      </c>
      <c r="K40" s="258"/>
      <c r="L40" s="137"/>
      <c r="M40" s="258">
        <v>6907006.2300000004</v>
      </c>
      <c r="N40" s="258"/>
    </row>
    <row r="41" spans="2:15" x14ac:dyDescent="0.25">
      <c r="B41" s="123" t="s">
        <v>553</v>
      </c>
      <c r="C41" s="257" t="s">
        <v>335</v>
      </c>
      <c r="D41" s="257"/>
      <c r="E41" s="257"/>
      <c r="F41" s="257"/>
      <c r="G41" s="257"/>
      <c r="H41" s="257"/>
      <c r="I41" s="257"/>
      <c r="J41" s="258">
        <v>9667121.7699999996</v>
      </c>
      <c r="K41" s="258"/>
      <c r="L41" s="137"/>
      <c r="M41" s="258">
        <v>7145947.5099999998</v>
      </c>
      <c r="N41" s="258"/>
    </row>
    <row r="42" spans="2:15" x14ac:dyDescent="0.25">
      <c r="B42" s="123" t="s">
        <v>554</v>
      </c>
      <c r="C42" s="257" t="s">
        <v>555</v>
      </c>
      <c r="D42" s="257"/>
      <c r="E42" s="257"/>
      <c r="F42" s="257"/>
      <c r="G42" s="257"/>
      <c r="H42" s="257"/>
      <c r="I42" s="257"/>
      <c r="J42" s="258">
        <v>88235.92</v>
      </c>
      <c r="K42" s="258"/>
      <c r="L42" s="137"/>
      <c r="M42" s="258">
        <v>88235.92</v>
      </c>
      <c r="N42" s="258"/>
    </row>
    <row r="43" spans="2:15" x14ac:dyDescent="0.25">
      <c r="B43" s="123" t="s">
        <v>556</v>
      </c>
      <c r="C43" s="257" t="s">
        <v>557</v>
      </c>
      <c r="D43" s="257"/>
      <c r="E43" s="257"/>
      <c r="F43" s="257"/>
      <c r="G43" s="257"/>
      <c r="H43" s="257"/>
      <c r="I43" s="257"/>
      <c r="J43" s="270">
        <v>0</v>
      </c>
      <c r="K43" s="271"/>
      <c r="L43" s="137"/>
      <c r="M43" s="270">
        <v>0</v>
      </c>
      <c r="N43" s="271"/>
    </row>
    <row r="44" spans="2:15" x14ac:dyDescent="0.25">
      <c r="B44" s="123" t="s">
        <v>558</v>
      </c>
      <c r="C44" s="257" t="s">
        <v>559</v>
      </c>
      <c r="D44" s="257"/>
      <c r="E44" s="257"/>
      <c r="F44" s="257"/>
      <c r="G44" s="257"/>
      <c r="H44" s="257"/>
      <c r="I44" s="257"/>
      <c r="J44" s="258">
        <v>3463892.84</v>
      </c>
      <c r="K44" s="258"/>
      <c r="L44" s="137"/>
      <c r="M44" s="258">
        <v>5574300.2000000002</v>
      </c>
      <c r="N44" s="258"/>
    </row>
    <row r="45" spans="2:15" x14ac:dyDescent="0.25">
      <c r="B45" s="123" t="s">
        <v>560</v>
      </c>
      <c r="C45" s="257" t="s">
        <v>561</v>
      </c>
      <c r="D45" s="257"/>
      <c r="E45" s="257"/>
      <c r="F45" s="257"/>
      <c r="G45" s="257"/>
      <c r="H45" s="257"/>
      <c r="I45" s="257"/>
      <c r="J45" s="258">
        <v>525993.42000000004</v>
      </c>
      <c r="K45" s="258"/>
      <c r="L45" s="137"/>
      <c r="M45" s="258">
        <v>0</v>
      </c>
      <c r="N45" s="258"/>
    </row>
    <row r="46" spans="2:15" ht="15.75" thickBot="1" x14ac:dyDescent="0.3">
      <c r="B46" s="123" t="s">
        <v>562</v>
      </c>
      <c r="C46" s="257" t="s">
        <v>563</v>
      </c>
      <c r="D46" s="257"/>
      <c r="E46" s="257"/>
      <c r="F46" s="257"/>
      <c r="G46" s="257"/>
      <c r="H46" s="257"/>
      <c r="I46" s="257"/>
      <c r="J46" s="258">
        <v>14352849.970000001</v>
      </c>
      <c r="K46" s="258"/>
      <c r="L46" s="137"/>
      <c r="M46" s="258">
        <v>14251550.859999999</v>
      </c>
      <c r="N46" s="258"/>
    </row>
    <row r="47" spans="2:15" ht="15.75" thickBot="1" x14ac:dyDescent="0.3">
      <c r="B47" s="272" t="s">
        <v>564</v>
      </c>
      <c r="C47" s="255"/>
      <c r="D47" s="255"/>
      <c r="E47" s="255"/>
      <c r="F47" s="255"/>
      <c r="G47" s="255"/>
      <c r="H47" s="255"/>
      <c r="I47" s="255"/>
      <c r="J47" s="273">
        <f>SUM(J39:K46)</f>
        <v>34266673.390000001</v>
      </c>
      <c r="K47" s="274"/>
      <c r="L47" s="148"/>
      <c r="M47" s="273">
        <f>SUM(M39:N46)</f>
        <v>34505485.530000001</v>
      </c>
      <c r="N47" s="274"/>
    </row>
    <row r="48" spans="2:15" ht="15.75" thickBot="1" x14ac:dyDescent="0.3"/>
    <row r="49" spans="2:14" ht="15.75" thickBot="1" x14ac:dyDescent="0.3">
      <c r="B49" s="133" t="s">
        <v>3</v>
      </c>
      <c r="C49" s="134"/>
      <c r="D49" s="255" t="s">
        <v>565</v>
      </c>
      <c r="E49" s="255"/>
      <c r="F49" s="255"/>
      <c r="G49" s="255"/>
      <c r="H49" s="255"/>
      <c r="I49" s="255"/>
      <c r="J49" s="255" t="s">
        <v>531</v>
      </c>
      <c r="K49" s="255"/>
      <c r="L49" s="140"/>
      <c r="M49" s="255" t="s">
        <v>532</v>
      </c>
      <c r="N49" s="256"/>
    </row>
    <row r="50" spans="2:14" ht="15.75" thickBot="1" x14ac:dyDescent="0.3">
      <c r="B50" t="s">
        <v>566</v>
      </c>
      <c r="C50" t="s">
        <v>567</v>
      </c>
      <c r="D50" s="156"/>
      <c r="E50" s="156"/>
      <c r="F50" s="156"/>
      <c r="G50" s="156"/>
      <c r="H50" s="156"/>
      <c r="I50" s="156"/>
      <c r="J50" s="276">
        <v>56940065.799999997</v>
      </c>
      <c r="K50" s="276"/>
      <c r="L50" s="149"/>
      <c r="M50" s="276">
        <v>56940065.799999997</v>
      </c>
      <c r="N50" s="276"/>
    </row>
    <row r="51" spans="2:14" ht="15.75" thickBot="1" x14ac:dyDescent="0.3">
      <c r="B51" s="272" t="s">
        <v>568</v>
      </c>
      <c r="C51" s="255"/>
      <c r="D51" s="255"/>
      <c r="E51" s="255"/>
      <c r="F51" s="255"/>
      <c r="G51" s="255"/>
      <c r="H51" s="255"/>
      <c r="I51" s="255"/>
      <c r="J51" s="277">
        <f>+J50</f>
        <v>56940065.799999997</v>
      </c>
      <c r="K51" s="278"/>
      <c r="L51" s="150"/>
      <c r="M51" s="277">
        <f>+M50</f>
        <v>56940065.799999997</v>
      </c>
      <c r="N51" s="278"/>
    </row>
    <row r="52" spans="2:14" ht="15.75" thickBot="1" x14ac:dyDescent="0.3"/>
    <row r="53" spans="2:14" ht="15.75" thickBot="1" x14ac:dyDescent="0.3">
      <c r="B53" s="251" t="s">
        <v>569</v>
      </c>
      <c r="C53" s="252"/>
      <c r="D53" s="252"/>
      <c r="E53" s="252"/>
      <c r="F53" s="252"/>
      <c r="G53" s="252"/>
      <c r="H53" s="252"/>
      <c r="I53" s="252"/>
      <c r="J53" s="273">
        <f>+J51+J47</f>
        <v>91206739.189999998</v>
      </c>
      <c r="K53" s="274"/>
      <c r="L53" s="148"/>
      <c r="M53" s="273">
        <f>+M51+M47</f>
        <v>91445551.329999998</v>
      </c>
      <c r="N53" s="274"/>
    </row>
    <row r="54" spans="2:14" x14ac:dyDescent="0.25">
      <c r="N54">
        <v>91445551.329999998</v>
      </c>
    </row>
    <row r="55" spans="2:14" x14ac:dyDescent="0.25">
      <c r="N55" s="165">
        <f>+N54-M53</f>
        <v>0</v>
      </c>
    </row>
    <row r="56" spans="2:14" ht="15.75" thickBot="1" x14ac:dyDescent="0.3">
      <c r="K56" s="165"/>
      <c r="N56" s="165"/>
    </row>
    <row r="57" spans="2:14" ht="15.75" thickBot="1" x14ac:dyDescent="0.3">
      <c r="B57" s="251" t="s">
        <v>570</v>
      </c>
      <c r="C57" s="252"/>
      <c r="D57" s="252"/>
      <c r="E57" s="252"/>
      <c r="F57" s="252"/>
      <c r="G57" s="252"/>
      <c r="H57" s="252"/>
      <c r="I57" s="252"/>
      <c r="J57" s="253"/>
      <c r="K57" s="254"/>
      <c r="L57" s="147"/>
      <c r="M57" s="253"/>
      <c r="N57" s="254"/>
    </row>
    <row r="58" spans="2:14" ht="15.75" thickBot="1" x14ac:dyDescent="0.3">
      <c r="B58" s="133" t="s">
        <v>3</v>
      </c>
      <c r="C58" s="134"/>
      <c r="D58" s="255" t="s">
        <v>530</v>
      </c>
      <c r="E58" s="255"/>
      <c r="F58" s="255"/>
      <c r="G58" s="255"/>
      <c r="H58" s="255"/>
      <c r="I58" s="255"/>
      <c r="J58" s="255" t="s">
        <v>531</v>
      </c>
      <c r="K58" s="255"/>
      <c r="L58" s="135"/>
      <c r="M58" s="255" t="s">
        <v>532</v>
      </c>
      <c r="N58" s="256"/>
    </row>
    <row r="59" spans="2:14" x14ac:dyDescent="0.25">
      <c r="B59" s="141" t="s">
        <v>571</v>
      </c>
      <c r="C59" s="266" t="s">
        <v>509</v>
      </c>
      <c r="D59" s="266"/>
      <c r="E59" s="266"/>
      <c r="F59" s="266"/>
      <c r="G59" s="266"/>
      <c r="H59" s="266"/>
      <c r="I59" s="267"/>
      <c r="J59" s="268">
        <v>184388951.90000001</v>
      </c>
      <c r="K59" s="269"/>
      <c r="L59" s="136"/>
      <c r="M59" s="268">
        <v>184388951.90000001</v>
      </c>
      <c r="N59" s="269"/>
    </row>
    <row r="60" spans="2:14" x14ac:dyDescent="0.25">
      <c r="B60" s="141" t="s">
        <v>572</v>
      </c>
      <c r="C60" s="257" t="s">
        <v>573</v>
      </c>
      <c r="D60" s="257"/>
      <c r="E60" s="257"/>
      <c r="F60" s="257"/>
      <c r="G60" s="257"/>
      <c r="H60" s="257"/>
      <c r="I60" s="257"/>
      <c r="J60" s="258">
        <v>103577699.77</v>
      </c>
      <c r="K60" s="258"/>
      <c r="L60" s="137"/>
      <c r="M60" s="258">
        <v>108442171.02</v>
      </c>
      <c r="N60" s="258"/>
    </row>
    <row r="61" spans="2:14" x14ac:dyDescent="0.25">
      <c r="B61" s="141" t="s">
        <v>574</v>
      </c>
      <c r="C61" s="257" t="s">
        <v>575</v>
      </c>
      <c r="D61" s="257"/>
      <c r="E61" s="257"/>
      <c r="F61" s="257"/>
      <c r="G61" s="257"/>
      <c r="H61" s="257"/>
      <c r="I61" s="257"/>
      <c r="J61" s="270">
        <v>-651424.57999999996</v>
      </c>
      <c r="K61" s="271"/>
      <c r="L61" s="137"/>
      <c r="M61" s="270">
        <v>-651424.57999999996</v>
      </c>
      <c r="N61" s="271"/>
    </row>
    <row r="62" spans="2:14" ht="15.75" thickBot="1" x14ac:dyDescent="0.3">
      <c r="C62" s="257"/>
      <c r="D62" s="257"/>
      <c r="E62" s="257"/>
      <c r="F62" s="257"/>
      <c r="G62" s="257"/>
      <c r="H62" s="257"/>
      <c r="I62" s="257"/>
      <c r="J62" s="258"/>
      <c r="K62" s="258"/>
      <c r="L62" s="137"/>
      <c r="M62" s="258"/>
      <c r="N62" s="258"/>
    </row>
    <row r="63" spans="2:14" ht="15.75" thickBot="1" x14ac:dyDescent="0.3">
      <c r="B63" s="272" t="s">
        <v>576</v>
      </c>
      <c r="C63" s="255"/>
      <c r="D63" s="255"/>
      <c r="E63" s="255"/>
      <c r="F63" s="255"/>
      <c r="G63" s="255"/>
      <c r="H63" s="255"/>
      <c r="I63" s="255"/>
      <c r="J63" s="273">
        <f>SUM(J59:K62)</f>
        <v>287315227.09000003</v>
      </c>
      <c r="K63" s="274"/>
      <c r="L63" s="148"/>
      <c r="M63" s="273">
        <f>SUM(M59:N62)</f>
        <v>292179698.34000003</v>
      </c>
      <c r="N63" s="274"/>
    </row>
    <row r="64" spans="2:14" ht="15.75" thickBot="1" x14ac:dyDescent="0.3">
      <c r="J64" s="142"/>
      <c r="K64" s="142"/>
      <c r="L64" s="142"/>
      <c r="M64" s="142"/>
      <c r="N64" s="142"/>
    </row>
    <row r="65" spans="2:14" ht="15.75" thickBot="1" x14ac:dyDescent="0.3">
      <c r="B65" s="251" t="s">
        <v>577</v>
      </c>
      <c r="C65" s="252"/>
      <c r="D65" s="252"/>
      <c r="E65" s="252"/>
      <c r="F65" s="252"/>
      <c r="G65" s="252"/>
      <c r="H65" s="252"/>
      <c r="I65" s="252"/>
      <c r="J65" s="273">
        <f>+J53+J63</f>
        <v>378521966.28000003</v>
      </c>
      <c r="K65" s="274"/>
      <c r="L65" s="148"/>
      <c r="M65" s="273">
        <f>+M53+M63</f>
        <v>383625249.67000002</v>
      </c>
      <c r="N65" s="274"/>
    </row>
    <row r="67" spans="2:14" x14ac:dyDescent="0.25">
      <c r="K67" s="165"/>
      <c r="N67" s="165"/>
    </row>
    <row r="68" spans="2:14" x14ac:dyDescent="0.25">
      <c r="L68" s="281"/>
      <c r="M68" s="281"/>
      <c r="N68" s="165"/>
    </row>
    <row r="69" spans="2:14" x14ac:dyDescent="0.25">
      <c r="C69" s="281"/>
      <c r="D69" s="281"/>
      <c r="G69" s="281"/>
      <c r="H69" s="281"/>
      <c r="K69" s="14"/>
    </row>
    <row r="70" spans="2:14" x14ac:dyDescent="0.25">
      <c r="C70" s="158"/>
      <c r="D70" s="158"/>
      <c r="G70" s="158"/>
      <c r="H70" s="158"/>
      <c r="K70" s="14"/>
      <c r="N70" s="165"/>
    </row>
    <row r="71" spans="2:14" x14ac:dyDescent="0.25">
      <c r="C71" s="158"/>
      <c r="D71" s="158" t="s">
        <v>32</v>
      </c>
      <c r="G71" s="158"/>
      <c r="H71" s="158" t="s">
        <v>33</v>
      </c>
      <c r="K71" s="14"/>
      <c r="M71" s="158" t="s">
        <v>34</v>
      </c>
    </row>
    <row r="72" spans="2:14" x14ac:dyDescent="0.25">
      <c r="C72" s="121"/>
      <c r="D72" s="121"/>
      <c r="L72" s="283"/>
      <c r="M72" s="283"/>
    </row>
    <row r="73" spans="2:14" x14ac:dyDescent="0.25">
      <c r="C73" s="121"/>
      <c r="D73" s="121"/>
      <c r="L73" s="159"/>
      <c r="M73" s="159"/>
    </row>
    <row r="74" spans="2:14" x14ac:dyDescent="0.25">
      <c r="C74" s="121"/>
      <c r="D74" s="121"/>
      <c r="L74" s="159"/>
      <c r="M74" s="159"/>
    </row>
    <row r="75" spans="2:14" x14ac:dyDescent="0.25">
      <c r="C75" s="282"/>
      <c r="D75" s="282"/>
      <c r="G75" s="282"/>
      <c r="H75" s="282"/>
      <c r="K75" s="14"/>
    </row>
    <row r="76" spans="2:14" ht="15" customHeight="1" x14ac:dyDescent="0.25"/>
    <row r="77" spans="2:14" ht="15" customHeight="1" x14ac:dyDescent="0.25"/>
    <row r="78" spans="2:14" x14ac:dyDescent="0.25">
      <c r="L78" s="121"/>
      <c r="M78" s="121"/>
      <c r="N78" s="121"/>
    </row>
    <row r="79" spans="2:14" x14ac:dyDescent="0.25">
      <c r="C79" s="21"/>
      <c r="D79" s="21"/>
      <c r="E79" s="21"/>
      <c r="G79" s="21"/>
      <c r="H79" s="21"/>
      <c r="I79" s="21"/>
      <c r="L79" s="21"/>
      <c r="M79" s="21"/>
      <c r="N79" s="21"/>
    </row>
    <row r="80" spans="2:14" x14ac:dyDescent="0.25">
      <c r="C80" s="279" t="s">
        <v>515</v>
      </c>
      <c r="D80" s="279"/>
      <c r="E80" s="279"/>
      <c r="G80" s="145" t="s">
        <v>607</v>
      </c>
      <c r="H80" s="145"/>
      <c r="L80" s="284" t="s">
        <v>519</v>
      </c>
      <c r="M80" s="284"/>
      <c r="N80" s="284"/>
    </row>
    <row r="81" spans="3:14" x14ac:dyDescent="0.25">
      <c r="C81" s="280" t="s">
        <v>516</v>
      </c>
      <c r="D81" s="280"/>
      <c r="E81" s="280"/>
      <c r="G81" s="281" t="s">
        <v>622</v>
      </c>
      <c r="H81" s="281"/>
      <c r="I81" s="281"/>
      <c r="L81" s="281" t="s">
        <v>518</v>
      </c>
      <c r="M81" s="281"/>
      <c r="N81" s="281"/>
    </row>
  </sheetData>
  <mergeCells count="131">
    <mergeCell ref="C62:I62"/>
    <mergeCell ref="J62:K62"/>
    <mergeCell ref="M62:N62"/>
    <mergeCell ref="B63:I63"/>
    <mergeCell ref="J63:K63"/>
    <mergeCell ref="M63:N63"/>
    <mergeCell ref="C60:I60"/>
    <mergeCell ref="C80:E80"/>
    <mergeCell ref="C81:E81"/>
    <mergeCell ref="G81:I81"/>
    <mergeCell ref="L81:N81"/>
    <mergeCell ref="C75:D75"/>
    <mergeCell ref="G75:H75"/>
    <mergeCell ref="L72:M72"/>
    <mergeCell ref="B65:I65"/>
    <mergeCell ref="J65:K65"/>
    <mergeCell ref="M65:N65"/>
    <mergeCell ref="C69:D69"/>
    <mergeCell ref="G69:H69"/>
    <mergeCell ref="L68:M68"/>
    <mergeCell ref="L80:N80"/>
    <mergeCell ref="J60:K60"/>
    <mergeCell ref="M60:N60"/>
    <mergeCell ref="C61:I61"/>
    <mergeCell ref="J61:K61"/>
    <mergeCell ref="M61:N61"/>
    <mergeCell ref="D58:I58"/>
    <mergeCell ref="J58:K58"/>
    <mergeCell ref="M58:N58"/>
    <mergeCell ref="C59:I59"/>
    <mergeCell ref="J59:K59"/>
    <mergeCell ref="M59:N59"/>
    <mergeCell ref="B53:I53"/>
    <mergeCell ref="J53:K53"/>
    <mergeCell ref="M53:N53"/>
    <mergeCell ref="B57:I57"/>
    <mergeCell ref="J57:K57"/>
    <mergeCell ref="M57:N57"/>
    <mergeCell ref="J50:K50"/>
    <mergeCell ref="M50:N50"/>
    <mergeCell ref="B51:I51"/>
    <mergeCell ref="J51:K51"/>
    <mergeCell ref="M51:N51"/>
    <mergeCell ref="B47:I47"/>
    <mergeCell ref="J47:K47"/>
    <mergeCell ref="M47:N47"/>
    <mergeCell ref="D49:I49"/>
    <mergeCell ref="J49:K49"/>
    <mergeCell ref="M49:N49"/>
    <mergeCell ref="C45:I45"/>
    <mergeCell ref="J45:K45"/>
    <mergeCell ref="M45:N45"/>
    <mergeCell ref="C46:I46"/>
    <mergeCell ref="J46:K46"/>
    <mergeCell ref="M46:N46"/>
    <mergeCell ref="C43:I43"/>
    <mergeCell ref="J43:K43"/>
    <mergeCell ref="M43:N43"/>
    <mergeCell ref="C44:I44"/>
    <mergeCell ref="J44:K44"/>
    <mergeCell ref="M44:N44"/>
    <mergeCell ref="C41:I41"/>
    <mergeCell ref="J41:K41"/>
    <mergeCell ref="M41:N41"/>
    <mergeCell ref="C42:I42"/>
    <mergeCell ref="J42:K42"/>
    <mergeCell ref="M42:N42"/>
    <mergeCell ref="C39:I39"/>
    <mergeCell ref="J39:K39"/>
    <mergeCell ref="M39:N39"/>
    <mergeCell ref="C40:I40"/>
    <mergeCell ref="J40:K40"/>
    <mergeCell ref="M40:N40"/>
    <mergeCell ref="B37:I37"/>
    <mergeCell ref="J37:K37"/>
    <mergeCell ref="M37:N37"/>
    <mergeCell ref="D38:I38"/>
    <mergeCell ref="J38:K38"/>
    <mergeCell ref="M38:N38"/>
    <mergeCell ref="B31:I31"/>
    <mergeCell ref="J31:K31"/>
    <mergeCell ref="M31:N31"/>
    <mergeCell ref="B33:I33"/>
    <mergeCell ref="J33:K33"/>
    <mergeCell ref="M33:N33"/>
    <mergeCell ref="C30:I30"/>
    <mergeCell ref="J30:K30"/>
    <mergeCell ref="M30:N30"/>
    <mergeCell ref="C28:I28"/>
    <mergeCell ref="J28:K28"/>
    <mergeCell ref="M28:N28"/>
    <mergeCell ref="C29:I29"/>
    <mergeCell ref="J29:K29"/>
    <mergeCell ref="M29:N29"/>
    <mergeCell ref="C25:I25"/>
    <mergeCell ref="J25:K25"/>
    <mergeCell ref="M25:N25"/>
    <mergeCell ref="C26:I26"/>
    <mergeCell ref="J26:K26"/>
    <mergeCell ref="M26:N26"/>
    <mergeCell ref="C27:I27"/>
    <mergeCell ref="J27:K27"/>
    <mergeCell ref="M27:N27"/>
    <mergeCell ref="B22:I22"/>
    <mergeCell ref="J22:K22"/>
    <mergeCell ref="M22:N22"/>
    <mergeCell ref="D24:I24"/>
    <mergeCell ref="J24:K24"/>
    <mergeCell ref="M24:N24"/>
    <mergeCell ref="C20:I20"/>
    <mergeCell ref="J20:K20"/>
    <mergeCell ref="M20:N20"/>
    <mergeCell ref="C21:I21"/>
    <mergeCell ref="J21:K21"/>
    <mergeCell ref="M21:N21"/>
    <mergeCell ref="B7:C11"/>
    <mergeCell ref="B15:I15"/>
    <mergeCell ref="J15:K15"/>
    <mergeCell ref="M15:N15"/>
    <mergeCell ref="D16:I16"/>
    <mergeCell ref="J16:K16"/>
    <mergeCell ref="M16:N16"/>
    <mergeCell ref="C19:I19"/>
    <mergeCell ref="J19:K19"/>
    <mergeCell ref="M19:N19"/>
    <mergeCell ref="C17:I17"/>
    <mergeCell ref="J17:K17"/>
    <mergeCell ref="M17:N17"/>
    <mergeCell ref="C18:I18"/>
    <mergeCell ref="J18:K18"/>
    <mergeCell ref="M18:N18"/>
  </mergeCells>
  <pageMargins left="0.25" right="0.25" top="0.75" bottom="0.75" header="0.3" footer="0.3"/>
  <pageSetup scale="5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F68"/>
  <sheetViews>
    <sheetView topLeftCell="A31" workbookViewId="0">
      <selection activeCell="H26" sqref="H26"/>
    </sheetView>
  </sheetViews>
  <sheetFormatPr baseColWidth="10" defaultRowHeight="15" x14ac:dyDescent="0.25"/>
  <cols>
    <col min="2" max="2" width="12.85546875" customWidth="1"/>
    <col min="3" max="3" width="36.28515625" customWidth="1"/>
    <col min="4" max="4" width="16.28515625" customWidth="1"/>
    <col min="5" max="5" width="25.42578125" customWidth="1"/>
    <col min="6" max="6" width="28.140625" customWidth="1"/>
  </cols>
  <sheetData>
    <row r="3" spans="2:6" x14ac:dyDescent="0.25">
      <c r="B3" s="15"/>
      <c r="C3" s="27" t="s">
        <v>20</v>
      </c>
      <c r="D3" s="15"/>
      <c r="E3" s="15"/>
      <c r="F3" s="15"/>
    </row>
    <row r="4" spans="2:6" x14ac:dyDescent="0.25">
      <c r="B4" s="15"/>
      <c r="C4" s="27" t="s">
        <v>21</v>
      </c>
      <c r="D4" s="15"/>
      <c r="E4" s="15"/>
      <c r="F4" s="15"/>
    </row>
    <row r="5" spans="2:6" x14ac:dyDescent="0.25">
      <c r="B5" s="15"/>
      <c r="C5" s="27" t="s">
        <v>36</v>
      </c>
      <c r="D5" s="15"/>
      <c r="E5" s="38" t="s">
        <v>921</v>
      </c>
      <c r="F5" s="15"/>
    </row>
    <row r="6" spans="2:6" x14ac:dyDescent="0.25">
      <c r="B6" s="15"/>
    </row>
    <row r="7" spans="2:6" x14ac:dyDescent="0.25">
      <c r="B7" s="15"/>
      <c r="C7" s="15"/>
      <c r="D7" s="15"/>
      <c r="E7" s="15"/>
      <c r="F7" s="15"/>
    </row>
    <row r="8" spans="2:6" x14ac:dyDescent="0.25">
      <c r="B8" s="15"/>
      <c r="C8" s="14" t="s">
        <v>106</v>
      </c>
      <c r="D8" s="38" t="s">
        <v>105</v>
      </c>
      <c r="E8" s="15"/>
      <c r="F8" s="15"/>
    </row>
    <row r="9" spans="2:6" x14ac:dyDescent="0.25">
      <c r="B9" s="15"/>
      <c r="C9" s="14"/>
      <c r="D9" s="38"/>
      <c r="E9" s="15"/>
      <c r="F9" s="15"/>
    </row>
    <row r="10" spans="2:6" x14ac:dyDescent="0.25">
      <c r="B10" s="15"/>
      <c r="C10" s="14"/>
      <c r="D10" s="38"/>
      <c r="E10" s="15"/>
      <c r="F10" s="15"/>
    </row>
    <row r="11" spans="2:6" x14ac:dyDescent="0.25">
      <c r="B11" s="15"/>
      <c r="C11" s="14"/>
      <c r="D11" s="38"/>
      <c r="E11" s="15"/>
      <c r="F11" s="15"/>
    </row>
    <row r="12" spans="2:6" x14ac:dyDescent="0.25">
      <c r="B12" s="14" t="s">
        <v>107</v>
      </c>
      <c r="C12" s="67" t="s">
        <v>108</v>
      </c>
      <c r="D12" s="38"/>
      <c r="E12" s="15"/>
      <c r="F12" s="15"/>
    </row>
    <row r="13" spans="2:6" x14ac:dyDescent="0.25">
      <c r="B13" s="15"/>
      <c r="C13" s="15"/>
    </row>
    <row r="14" spans="2:6" x14ac:dyDescent="0.25">
      <c r="B14" s="80"/>
      <c r="C14" s="52"/>
      <c r="D14" s="51"/>
      <c r="E14" s="52" t="s">
        <v>89</v>
      </c>
      <c r="F14" s="77"/>
    </row>
    <row r="15" spans="2:6" x14ac:dyDescent="0.25">
      <c r="B15" s="81"/>
      <c r="C15" s="83"/>
      <c r="D15" s="73"/>
      <c r="E15" s="83" t="s">
        <v>90</v>
      </c>
      <c r="F15" s="78"/>
    </row>
    <row r="16" spans="2:6" x14ac:dyDescent="0.25">
      <c r="B16" s="55" t="s">
        <v>3</v>
      </c>
      <c r="C16" s="55" t="s">
        <v>87</v>
      </c>
      <c r="D16" s="54" t="s">
        <v>88</v>
      </c>
      <c r="E16" s="55" t="s">
        <v>91</v>
      </c>
      <c r="F16" s="79" t="s">
        <v>92</v>
      </c>
    </row>
    <row r="17" spans="2:6" x14ac:dyDescent="0.25">
      <c r="B17" s="71" t="s">
        <v>109</v>
      </c>
      <c r="C17" s="64" t="s">
        <v>113</v>
      </c>
      <c r="D17" s="84">
        <v>3473563.61</v>
      </c>
      <c r="E17" s="65"/>
      <c r="F17" s="65">
        <f>+D17+E17</f>
        <v>3473563.61</v>
      </c>
    </row>
    <row r="18" spans="2:6" x14ac:dyDescent="0.25">
      <c r="B18" s="71" t="s">
        <v>110</v>
      </c>
      <c r="C18" s="64" t="s">
        <v>114</v>
      </c>
      <c r="D18" s="74">
        <v>623444.71</v>
      </c>
      <c r="E18" s="9">
        <v>207988</v>
      </c>
      <c r="F18" s="65">
        <f t="shared" ref="F18:F20" si="0">+D18+E18</f>
        <v>831432.71</v>
      </c>
    </row>
    <row r="19" spans="2:6" x14ac:dyDescent="0.25">
      <c r="B19" s="71" t="s">
        <v>111</v>
      </c>
      <c r="C19" s="8" t="s">
        <v>115</v>
      </c>
      <c r="D19" s="74">
        <v>1751756.1</v>
      </c>
      <c r="E19" s="9"/>
      <c r="F19" s="65">
        <f t="shared" si="0"/>
        <v>1751756.1</v>
      </c>
    </row>
    <row r="20" spans="2:6" x14ac:dyDescent="0.25">
      <c r="B20" s="71" t="s">
        <v>112</v>
      </c>
      <c r="C20" s="8" t="s">
        <v>116</v>
      </c>
      <c r="D20" s="74">
        <v>599577.48</v>
      </c>
      <c r="E20" s="9"/>
      <c r="F20" s="65">
        <f t="shared" si="0"/>
        <v>599577.48</v>
      </c>
    </row>
    <row r="21" spans="2:6" x14ac:dyDescent="0.25">
      <c r="B21" s="71"/>
      <c r="C21" s="8"/>
      <c r="D21" s="86"/>
      <c r="E21" s="9"/>
      <c r="F21" s="9"/>
    </row>
    <row r="22" spans="2:6" x14ac:dyDescent="0.25">
      <c r="B22" s="15"/>
      <c r="C22" s="15"/>
      <c r="D22" s="85"/>
      <c r="E22" s="72" t="s">
        <v>31</v>
      </c>
      <c r="F22" s="20">
        <f>SUM(F17:F21)</f>
        <v>6656329.9000000004</v>
      </c>
    </row>
    <row r="23" spans="2:6" x14ac:dyDescent="0.25">
      <c r="B23" s="15"/>
      <c r="C23" s="15"/>
      <c r="D23" s="85"/>
      <c r="E23" s="85"/>
      <c r="F23" s="33"/>
    </row>
    <row r="26" spans="2:6" x14ac:dyDescent="0.25">
      <c r="B26" s="14" t="s">
        <v>117</v>
      </c>
      <c r="C26" s="67" t="s">
        <v>118</v>
      </c>
      <c r="D26" s="38"/>
      <c r="E26" s="15"/>
      <c r="F26" s="15"/>
    </row>
    <row r="27" spans="2:6" x14ac:dyDescent="0.25">
      <c r="B27" s="15"/>
      <c r="C27" s="15"/>
    </row>
    <row r="28" spans="2:6" x14ac:dyDescent="0.25">
      <c r="B28" s="80"/>
      <c r="C28" s="52"/>
      <c r="D28" s="51"/>
      <c r="E28" s="52" t="s">
        <v>89</v>
      </c>
      <c r="F28" s="77"/>
    </row>
    <row r="29" spans="2:6" x14ac:dyDescent="0.25">
      <c r="B29" s="81"/>
      <c r="C29" s="83"/>
      <c r="D29" s="73"/>
      <c r="E29" s="83" t="s">
        <v>90</v>
      </c>
      <c r="F29" s="78"/>
    </row>
    <row r="30" spans="2:6" x14ac:dyDescent="0.25">
      <c r="B30" s="55" t="s">
        <v>3</v>
      </c>
      <c r="C30" s="55" t="s">
        <v>87</v>
      </c>
      <c r="D30" s="54" t="s">
        <v>88</v>
      </c>
      <c r="E30" s="55" t="s">
        <v>91</v>
      </c>
      <c r="F30" s="79" t="s">
        <v>92</v>
      </c>
    </row>
    <row r="31" spans="2:6" x14ac:dyDescent="0.25">
      <c r="B31" s="71" t="s">
        <v>119</v>
      </c>
      <c r="C31" s="64" t="s">
        <v>130</v>
      </c>
      <c r="D31" s="84">
        <v>19855.91</v>
      </c>
      <c r="E31" s="65"/>
      <c r="F31" s="65">
        <f>+D31+E31</f>
        <v>19855.91</v>
      </c>
    </row>
    <row r="32" spans="2:6" x14ac:dyDescent="0.25">
      <c r="B32" s="71" t="s">
        <v>120</v>
      </c>
      <c r="C32" s="64" t="s">
        <v>124</v>
      </c>
      <c r="D32" s="74">
        <v>177703.15</v>
      </c>
      <c r="E32" s="9"/>
      <c r="F32" s="65">
        <f t="shared" ref="F32:F35" si="1">+D32+E32</f>
        <v>177703.15</v>
      </c>
    </row>
    <row r="33" spans="2:6" x14ac:dyDescent="0.25">
      <c r="B33" s="71" t="s">
        <v>121</v>
      </c>
      <c r="C33" s="8" t="s">
        <v>125</v>
      </c>
      <c r="D33" s="74">
        <v>28484.46</v>
      </c>
      <c r="E33" s="9"/>
      <c r="F33" s="65">
        <f t="shared" si="1"/>
        <v>28484.46</v>
      </c>
    </row>
    <row r="34" spans="2:6" x14ac:dyDescent="0.25">
      <c r="B34" s="71" t="s">
        <v>122</v>
      </c>
      <c r="C34" s="8" t="s">
        <v>126</v>
      </c>
      <c r="D34" s="74">
        <v>14354.3</v>
      </c>
      <c r="E34" s="9"/>
      <c r="F34" s="65">
        <f t="shared" si="1"/>
        <v>14354.3</v>
      </c>
    </row>
    <row r="35" spans="2:6" x14ac:dyDescent="0.25">
      <c r="B35" s="71" t="s">
        <v>123</v>
      </c>
      <c r="C35" s="8" t="s">
        <v>127</v>
      </c>
      <c r="D35" s="86">
        <v>31880</v>
      </c>
      <c r="E35" s="9"/>
      <c r="F35" s="9">
        <f t="shared" si="1"/>
        <v>31880</v>
      </c>
    </row>
    <row r="36" spans="2:6" x14ac:dyDescent="0.25">
      <c r="B36" s="15"/>
      <c r="C36" s="15"/>
      <c r="D36" s="85"/>
      <c r="E36" s="72" t="s">
        <v>31</v>
      </c>
      <c r="F36" s="20">
        <f>SUM(F31:F35)</f>
        <v>272277.81999999995</v>
      </c>
    </row>
    <row r="40" spans="2:6" x14ac:dyDescent="0.25">
      <c r="B40" s="14" t="s">
        <v>128</v>
      </c>
      <c r="C40" s="67" t="s">
        <v>129</v>
      </c>
      <c r="D40" s="38"/>
      <c r="E40" s="15"/>
      <c r="F40" s="15"/>
    </row>
    <row r="41" spans="2:6" x14ac:dyDescent="0.25">
      <c r="B41" s="15"/>
      <c r="C41" s="15"/>
    </row>
    <row r="42" spans="2:6" x14ac:dyDescent="0.25">
      <c r="B42" s="80"/>
      <c r="C42" s="52"/>
      <c r="D42" s="51"/>
      <c r="E42" s="52" t="s">
        <v>89</v>
      </c>
      <c r="F42" s="77"/>
    </row>
    <row r="43" spans="2:6" x14ac:dyDescent="0.25">
      <c r="B43" s="81"/>
      <c r="C43" s="83"/>
      <c r="D43" s="73"/>
      <c r="E43" s="83" t="s">
        <v>90</v>
      </c>
      <c r="F43" s="78"/>
    </row>
    <row r="44" spans="2:6" x14ac:dyDescent="0.25">
      <c r="B44" s="55" t="s">
        <v>3</v>
      </c>
      <c r="C44" s="55" t="s">
        <v>87</v>
      </c>
      <c r="D44" s="54" t="s">
        <v>88</v>
      </c>
      <c r="E44" s="55" t="s">
        <v>91</v>
      </c>
      <c r="F44" s="79" t="s">
        <v>92</v>
      </c>
    </row>
    <row r="45" spans="2:6" x14ac:dyDescent="0.25">
      <c r="B45" s="71" t="s">
        <v>132</v>
      </c>
      <c r="C45" s="64" t="s">
        <v>131</v>
      </c>
      <c r="D45" s="84">
        <v>95119.51</v>
      </c>
      <c r="E45" s="65"/>
      <c r="F45" s="65">
        <f>+D45+E45</f>
        <v>95119.51</v>
      </c>
    </row>
    <row r="46" spans="2:6" x14ac:dyDescent="0.25">
      <c r="B46" s="71" t="s">
        <v>133</v>
      </c>
      <c r="C46" s="64" t="s">
        <v>134</v>
      </c>
      <c r="D46" s="74">
        <v>561.36699999999996</v>
      </c>
      <c r="E46" s="9"/>
      <c r="F46" s="65">
        <f t="shared" ref="F46" si="2">+D46+E46</f>
        <v>561.36699999999996</v>
      </c>
    </row>
    <row r="47" spans="2:6" x14ac:dyDescent="0.25">
      <c r="B47" s="71"/>
      <c r="C47" s="8"/>
      <c r="D47" s="74"/>
      <c r="E47" s="9"/>
      <c r="F47" s="65"/>
    </row>
    <row r="48" spans="2:6" x14ac:dyDescent="0.25">
      <c r="B48" s="71"/>
      <c r="C48" s="8"/>
      <c r="D48" s="74"/>
      <c r="E48" s="9"/>
      <c r="F48" s="65"/>
    </row>
    <row r="49" spans="2:6" x14ac:dyDescent="0.25">
      <c r="B49" s="71"/>
      <c r="C49" s="8"/>
      <c r="D49" s="86"/>
      <c r="E49" s="9"/>
      <c r="F49" s="9"/>
    </row>
    <row r="50" spans="2:6" x14ac:dyDescent="0.25">
      <c r="B50" s="15"/>
      <c r="C50" s="15"/>
      <c r="D50" s="85"/>
      <c r="E50" s="72" t="s">
        <v>31</v>
      </c>
      <c r="F50" s="20">
        <f>SUM(F45:F49)</f>
        <v>95680.876999999993</v>
      </c>
    </row>
    <row r="60" spans="2:6" x14ac:dyDescent="0.25">
      <c r="B60" s="287" t="s">
        <v>32</v>
      </c>
      <c r="C60" s="287"/>
      <c r="D60" s="287" t="s">
        <v>33</v>
      </c>
      <c r="E60" s="287"/>
      <c r="F60" s="126" t="s">
        <v>34</v>
      </c>
    </row>
    <row r="61" spans="2:6" x14ac:dyDescent="0.25">
      <c r="B61" s="161"/>
      <c r="C61" s="161"/>
      <c r="D61" s="161"/>
      <c r="E61" s="161"/>
      <c r="F61" s="161"/>
    </row>
    <row r="62" spans="2:6" x14ac:dyDescent="0.25">
      <c r="B62" s="161"/>
      <c r="C62" s="161"/>
      <c r="D62" s="161"/>
      <c r="E62" s="161"/>
      <c r="F62" s="161"/>
    </row>
    <row r="63" spans="2:6" x14ac:dyDescent="0.25">
      <c r="B63" s="161"/>
      <c r="C63" s="161"/>
      <c r="D63" s="161"/>
      <c r="E63" s="161"/>
      <c r="F63" s="161"/>
    </row>
    <row r="64" spans="2:6" x14ac:dyDescent="0.25">
      <c r="B64" s="161"/>
      <c r="C64" s="161"/>
      <c r="D64" s="161"/>
      <c r="E64" s="161"/>
      <c r="F64" s="161"/>
    </row>
    <row r="65" spans="2:6" x14ac:dyDescent="0.25">
      <c r="B65" s="127"/>
      <c r="C65" s="127"/>
      <c r="D65" s="125"/>
      <c r="E65" s="125"/>
      <c r="F65" s="125"/>
    </row>
    <row r="66" spans="2:6" x14ac:dyDescent="0.25">
      <c r="B66" s="289" t="s">
        <v>623</v>
      </c>
      <c r="C66" s="289"/>
      <c r="D66" s="289" t="s">
        <v>627</v>
      </c>
      <c r="E66" s="289"/>
      <c r="F66" s="127" t="s">
        <v>628</v>
      </c>
    </row>
    <row r="67" spans="2:6" x14ac:dyDescent="0.25">
      <c r="B67" s="286" t="s">
        <v>515</v>
      </c>
      <c r="C67" s="286"/>
      <c r="D67" s="287" t="s">
        <v>618</v>
      </c>
      <c r="E67" s="287"/>
      <c r="F67" s="124" t="s">
        <v>519</v>
      </c>
    </row>
    <row r="68" spans="2:6" x14ac:dyDescent="0.25">
      <c r="B68" s="288" t="s">
        <v>516</v>
      </c>
      <c r="C68" s="288"/>
      <c r="D68" s="287" t="s">
        <v>622</v>
      </c>
      <c r="E68" s="287"/>
      <c r="F68" s="126" t="s">
        <v>518</v>
      </c>
    </row>
  </sheetData>
  <mergeCells count="8">
    <mergeCell ref="B68:C68"/>
    <mergeCell ref="D68:E68"/>
    <mergeCell ref="B60:C60"/>
    <mergeCell ref="D60:E60"/>
    <mergeCell ref="B66:C66"/>
    <mergeCell ref="D66:E66"/>
    <mergeCell ref="B67:C67"/>
    <mergeCell ref="D67:E67"/>
  </mergeCells>
  <pageMargins left="0.25" right="0.25" top="0.75" bottom="0.75" header="0.3" footer="0.3"/>
  <pageSetup scale="6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F69"/>
  <sheetViews>
    <sheetView workbookViewId="0">
      <selection activeCell="K13" sqref="K13"/>
    </sheetView>
  </sheetViews>
  <sheetFormatPr baseColWidth="10" defaultRowHeight="15" x14ac:dyDescent="0.25"/>
  <cols>
    <col min="2" max="2" width="13.28515625" customWidth="1"/>
    <col min="3" max="3" width="35.85546875" customWidth="1"/>
    <col min="4" max="4" width="19.140625" customWidth="1"/>
    <col min="5" max="5" width="21.85546875" customWidth="1"/>
    <col min="6" max="6" width="28.85546875" customWidth="1"/>
  </cols>
  <sheetData>
    <row r="3" spans="2:6" x14ac:dyDescent="0.25">
      <c r="B3" s="15"/>
      <c r="C3" s="27" t="s">
        <v>20</v>
      </c>
      <c r="D3" s="15"/>
      <c r="E3" s="15"/>
      <c r="F3" s="15"/>
    </row>
    <row r="4" spans="2:6" x14ac:dyDescent="0.25">
      <c r="B4" s="15"/>
      <c r="C4" s="27" t="s">
        <v>21</v>
      </c>
      <c r="D4" s="15"/>
      <c r="E4" s="15"/>
      <c r="F4" s="15"/>
    </row>
    <row r="5" spans="2:6" x14ac:dyDescent="0.25">
      <c r="B5" s="15"/>
      <c r="C5" s="27" t="s">
        <v>36</v>
      </c>
      <c r="D5" s="15"/>
      <c r="E5" s="38" t="s">
        <v>924</v>
      </c>
      <c r="F5" s="15"/>
    </row>
    <row r="6" spans="2:6" x14ac:dyDescent="0.25">
      <c r="B6" s="15"/>
    </row>
    <row r="7" spans="2:6" x14ac:dyDescent="0.25">
      <c r="B7" s="15"/>
      <c r="C7" s="15"/>
      <c r="D7" s="15"/>
      <c r="E7" s="15"/>
      <c r="F7" s="15"/>
    </row>
    <row r="8" spans="2:6" x14ac:dyDescent="0.25">
      <c r="B8" s="15"/>
      <c r="C8" s="15"/>
      <c r="D8" s="15"/>
      <c r="E8" s="15"/>
      <c r="F8" s="15"/>
    </row>
    <row r="9" spans="2:6" x14ac:dyDescent="0.25">
      <c r="B9" s="15"/>
      <c r="C9" s="14" t="s">
        <v>106</v>
      </c>
      <c r="D9" s="38" t="s">
        <v>105</v>
      </c>
      <c r="E9" s="15"/>
      <c r="F9" s="15"/>
    </row>
    <row r="10" spans="2:6" x14ac:dyDescent="0.25">
      <c r="B10" s="15"/>
      <c r="C10" s="14"/>
      <c r="D10" s="38"/>
      <c r="E10" s="15"/>
      <c r="F10" s="15"/>
    </row>
    <row r="11" spans="2:6" x14ac:dyDescent="0.25">
      <c r="B11" s="14" t="s">
        <v>135</v>
      </c>
      <c r="C11" s="67" t="s">
        <v>139</v>
      </c>
      <c r="D11" s="38"/>
      <c r="E11" s="15"/>
      <c r="F11" s="15"/>
    </row>
    <row r="12" spans="2:6" x14ac:dyDescent="0.25">
      <c r="B12" s="15"/>
      <c r="C12" s="15"/>
    </row>
    <row r="13" spans="2:6" x14ac:dyDescent="0.25">
      <c r="B13" s="80"/>
      <c r="C13" s="52"/>
      <c r="D13" s="51"/>
      <c r="E13" s="52" t="s">
        <v>89</v>
      </c>
      <c r="F13" s="77"/>
    </row>
    <row r="14" spans="2:6" x14ac:dyDescent="0.25">
      <c r="B14" s="81"/>
      <c r="C14" s="83"/>
      <c r="D14" s="73"/>
      <c r="E14" s="83" t="s">
        <v>90</v>
      </c>
      <c r="F14" s="78"/>
    </row>
    <row r="15" spans="2:6" x14ac:dyDescent="0.25">
      <c r="B15" s="55" t="s">
        <v>3</v>
      </c>
      <c r="C15" s="55" t="s">
        <v>87</v>
      </c>
      <c r="D15" s="54" t="s">
        <v>88</v>
      </c>
      <c r="E15" s="55" t="s">
        <v>91</v>
      </c>
      <c r="F15" s="79" t="s">
        <v>92</v>
      </c>
    </row>
    <row r="16" spans="2:6" x14ac:dyDescent="0.25">
      <c r="B16" s="71" t="s">
        <v>136</v>
      </c>
      <c r="C16" s="64" t="s">
        <v>137</v>
      </c>
      <c r="D16" s="84">
        <v>18342712.449999999</v>
      </c>
      <c r="E16" s="65">
        <v>1114582.3799999999</v>
      </c>
      <c r="F16" s="65">
        <f>+D16+E16</f>
        <v>19457294.829999998</v>
      </c>
    </row>
    <row r="17" spans="2:6" x14ac:dyDescent="0.25">
      <c r="B17" s="71"/>
      <c r="C17" s="8"/>
      <c r="D17" s="86"/>
      <c r="E17" s="9"/>
      <c r="F17" s="9"/>
    </row>
    <row r="18" spans="2:6" x14ac:dyDescent="0.25">
      <c r="B18" s="15"/>
      <c r="C18" s="15"/>
      <c r="D18" s="85"/>
      <c r="E18" s="72" t="s">
        <v>31</v>
      </c>
      <c r="F18" s="20">
        <f>SUM(F16:F17)</f>
        <v>19457294.829999998</v>
      </c>
    </row>
    <row r="20" spans="2:6" x14ac:dyDescent="0.25">
      <c r="B20" s="14" t="s">
        <v>138</v>
      </c>
      <c r="C20" s="67" t="s">
        <v>140</v>
      </c>
      <c r="D20" s="38"/>
      <c r="E20" s="15"/>
      <c r="F20" s="15"/>
    </row>
    <row r="21" spans="2:6" x14ac:dyDescent="0.25">
      <c r="B21" s="15"/>
      <c r="C21" s="15"/>
    </row>
    <row r="22" spans="2:6" x14ac:dyDescent="0.25">
      <c r="B22" s="80"/>
      <c r="C22" s="52"/>
      <c r="D22" s="51"/>
      <c r="E22" s="52" t="s">
        <v>89</v>
      </c>
      <c r="F22" s="77"/>
    </row>
    <row r="23" spans="2:6" x14ac:dyDescent="0.25">
      <c r="B23" s="81"/>
      <c r="C23" s="83"/>
      <c r="D23" s="73"/>
      <c r="E23" s="83" t="s">
        <v>90</v>
      </c>
      <c r="F23" s="78"/>
    </row>
    <row r="24" spans="2:6" x14ac:dyDescent="0.25">
      <c r="B24" s="55" t="s">
        <v>3</v>
      </c>
      <c r="C24" s="55" t="s">
        <v>87</v>
      </c>
      <c r="D24" s="54" t="s">
        <v>88</v>
      </c>
      <c r="E24" s="55" t="s">
        <v>91</v>
      </c>
      <c r="F24" s="79" t="s">
        <v>92</v>
      </c>
    </row>
    <row r="25" spans="2:6" x14ac:dyDescent="0.25">
      <c r="B25" s="71"/>
      <c r="C25" s="64"/>
      <c r="D25" s="84"/>
      <c r="E25" s="65"/>
      <c r="F25" s="65"/>
    </row>
    <row r="26" spans="2:6" x14ac:dyDescent="0.25">
      <c r="B26" s="15"/>
      <c r="C26" s="15"/>
      <c r="D26" s="85"/>
      <c r="E26" s="72" t="s">
        <v>31</v>
      </c>
      <c r="F26" s="20">
        <f>SUM(F25:F25)</f>
        <v>0</v>
      </c>
    </row>
    <row r="28" spans="2:6" x14ac:dyDescent="0.25">
      <c r="B28" s="14" t="s">
        <v>141</v>
      </c>
      <c r="C28" s="67" t="s">
        <v>142</v>
      </c>
      <c r="D28" s="38"/>
      <c r="E28" s="15"/>
      <c r="F28" s="15"/>
    </row>
    <row r="29" spans="2:6" x14ac:dyDescent="0.25">
      <c r="B29" s="15"/>
      <c r="C29" s="15"/>
    </row>
    <row r="30" spans="2:6" x14ac:dyDescent="0.25">
      <c r="B30" s="80"/>
      <c r="C30" s="52"/>
      <c r="D30" s="51"/>
      <c r="E30" s="52" t="s">
        <v>89</v>
      </c>
      <c r="F30" s="77"/>
    </row>
    <row r="31" spans="2:6" x14ac:dyDescent="0.25">
      <c r="B31" s="81"/>
      <c r="C31" s="83"/>
      <c r="D31" s="73"/>
      <c r="E31" s="83" t="s">
        <v>90</v>
      </c>
      <c r="F31" s="78"/>
    </row>
    <row r="32" spans="2:6" x14ac:dyDescent="0.25">
      <c r="B32" s="55" t="s">
        <v>3</v>
      </c>
      <c r="C32" s="55" t="s">
        <v>87</v>
      </c>
      <c r="D32" s="54" t="s">
        <v>88</v>
      </c>
      <c r="E32" s="55" t="s">
        <v>91</v>
      </c>
      <c r="F32" s="79" t="s">
        <v>92</v>
      </c>
    </row>
    <row r="33" spans="2:6" x14ac:dyDescent="0.25">
      <c r="B33" s="71" t="s">
        <v>143</v>
      </c>
      <c r="C33" s="64" t="s">
        <v>147</v>
      </c>
      <c r="D33" s="84">
        <v>4473703.9000000004</v>
      </c>
      <c r="E33" s="65"/>
      <c r="F33" s="65">
        <f>+D33+E33</f>
        <v>4473703.9000000004</v>
      </c>
    </row>
    <row r="34" spans="2:6" x14ac:dyDescent="0.25">
      <c r="B34" s="71" t="s">
        <v>133</v>
      </c>
      <c r="C34" s="64" t="s">
        <v>148</v>
      </c>
      <c r="D34" s="74">
        <v>510609.58</v>
      </c>
      <c r="E34" s="9"/>
      <c r="F34" s="65">
        <f t="shared" ref="F34" si="0">+D34+E34</f>
        <v>510609.58</v>
      </c>
    </row>
    <row r="35" spans="2:6" x14ac:dyDescent="0.25">
      <c r="B35" s="71" t="s">
        <v>144</v>
      </c>
      <c r="C35" s="8" t="s">
        <v>149</v>
      </c>
      <c r="D35" s="74">
        <v>28965.200000000001</v>
      </c>
      <c r="E35" s="9"/>
      <c r="F35" s="65">
        <f>+D35</f>
        <v>28965.200000000001</v>
      </c>
    </row>
    <row r="36" spans="2:6" x14ac:dyDescent="0.25">
      <c r="B36" s="71" t="s">
        <v>145</v>
      </c>
      <c r="C36" s="8" t="s">
        <v>169</v>
      </c>
      <c r="D36" s="74">
        <v>21241.85</v>
      </c>
      <c r="E36" s="9"/>
      <c r="F36" s="65">
        <f>+D36</f>
        <v>21241.85</v>
      </c>
    </row>
    <row r="37" spans="2:6" x14ac:dyDescent="0.25">
      <c r="B37" s="71" t="s">
        <v>146</v>
      </c>
      <c r="C37" s="8" t="s">
        <v>150</v>
      </c>
      <c r="D37" s="86">
        <v>25161.58</v>
      </c>
      <c r="E37" s="9"/>
      <c r="F37" s="9">
        <f>+D37</f>
        <v>25161.58</v>
      </c>
    </row>
    <row r="38" spans="2:6" x14ac:dyDescent="0.25">
      <c r="B38" s="71" t="s">
        <v>954</v>
      </c>
      <c r="C38" s="8" t="s">
        <v>150</v>
      </c>
      <c r="D38" s="86">
        <v>8200</v>
      </c>
      <c r="E38" s="9"/>
      <c r="F38" s="9">
        <f>+D38</f>
        <v>8200</v>
      </c>
    </row>
    <row r="39" spans="2:6" x14ac:dyDescent="0.25">
      <c r="B39" s="15"/>
      <c r="C39" s="15"/>
      <c r="D39" s="85"/>
      <c r="E39" s="72" t="s">
        <v>31</v>
      </c>
      <c r="F39" s="20">
        <f>SUM(F33:F38)</f>
        <v>5067882.1100000003</v>
      </c>
    </row>
    <row r="41" spans="2:6" x14ac:dyDescent="0.25">
      <c r="B41" s="14" t="s">
        <v>151</v>
      </c>
      <c r="C41" s="67" t="s">
        <v>152</v>
      </c>
      <c r="D41" s="38"/>
      <c r="E41" s="15"/>
      <c r="F41" s="15"/>
    </row>
    <row r="42" spans="2:6" x14ac:dyDescent="0.25">
      <c r="B42" s="15"/>
      <c r="C42" s="15"/>
    </row>
    <row r="43" spans="2:6" x14ac:dyDescent="0.25">
      <c r="B43" s="80"/>
      <c r="C43" s="52"/>
      <c r="D43" s="51"/>
      <c r="E43" s="52" t="s">
        <v>89</v>
      </c>
      <c r="F43" s="77"/>
    </row>
    <row r="44" spans="2:6" x14ac:dyDescent="0.25">
      <c r="B44" s="81"/>
      <c r="C44" s="83"/>
      <c r="D44" s="73"/>
      <c r="E44" s="83" t="s">
        <v>90</v>
      </c>
      <c r="F44" s="78"/>
    </row>
    <row r="45" spans="2:6" x14ac:dyDescent="0.25">
      <c r="B45" s="55" t="s">
        <v>3</v>
      </c>
      <c r="C45" s="55" t="s">
        <v>87</v>
      </c>
      <c r="D45" s="54" t="s">
        <v>88</v>
      </c>
      <c r="E45" s="55" t="s">
        <v>91</v>
      </c>
      <c r="F45" s="79" t="s">
        <v>92</v>
      </c>
    </row>
    <row r="46" spans="2:6" x14ac:dyDescent="0.25">
      <c r="B46" s="71"/>
      <c r="C46" s="64"/>
      <c r="D46" s="84"/>
      <c r="E46" s="65"/>
      <c r="F46" s="65"/>
    </row>
    <row r="47" spans="2:6" x14ac:dyDescent="0.25">
      <c r="B47" s="15"/>
      <c r="C47" s="15"/>
      <c r="D47" s="85"/>
      <c r="E47" s="72" t="s">
        <v>31</v>
      </c>
      <c r="F47" s="20">
        <f>SUM(F46:F46)</f>
        <v>0</v>
      </c>
    </row>
    <row r="49" spans="2:6" x14ac:dyDescent="0.25">
      <c r="B49" s="14" t="s">
        <v>153</v>
      </c>
      <c r="C49" s="67" t="s">
        <v>154</v>
      </c>
      <c r="D49" s="38"/>
      <c r="E49" s="15"/>
      <c r="F49" s="15"/>
    </row>
    <row r="50" spans="2:6" x14ac:dyDescent="0.25">
      <c r="B50" s="15"/>
      <c r="C50" s="15"/>
    </row>
    <row r="51" spans="2:6" x14ac:dyDescent="0.25">
      <c r="B51" s="80"/>
      <c r="C51" s="52"/>
      <c r="D51" s="51"/>
      <c r="E51" s="52" t="s">
        <v>89</v>
      </c>
      <c r="F51" s="77"/>
    </row>
    <row r="52" spans="2:6" x14ac:dyDescent="0.25">
      <c r="B52" s="81"/>
      <c r="C52" s="83"/>
      <c r="D52" s="73"/>
      <c r="E52" s="83" t="s">
        <v>90</v>
      </c>
      <c r="F52" s="78"/>
    </row>
    <row r="53" spans="2:6" x14ac:dyDescent="0.25">
      <c r="B53" s="55" t="s">
        <v>3</v>
      </c>
      <c r="C53" s="55" t="s">
        <v>87</v>
      </c>
      <c r="D53" s="54" t="s">
        <v>88</v>
      </c>
      <c r="E53" s="55" t="s">
        <v>91</v>
      </c>
      <c r="F53" s="79" t="s">
        <v>92</v>
      </c>
    </row>
    <row r="54" spans="2:6" x14ac:dyDescent="0.25">
      <c r="B54" s="71"/>
      <c r="C54" s="64"/>
      <c r="D54" s="84"/>
      <c r="E54" s="65"/>
      <c r="F54" s="65"/>
    </row>
    <row r="55" spans="2:6" x14ac:dyDescent="0.25">
      <c r="B55" s="15"/>
      <c r="C55" s="15"/>
      <c r="D55" s="85"/>
      <c r="E55" s="72" t="s">
        <v>31</v>
      </c>
      <c r="F55" s="20">
        <f>SUM(F54:F54)</f>
        <v>0</v>
      </c>
    </row>
    <row r="60" spans="2:6" x14ac:dyDescent="0.25">
      <c r="E60" s="75"/>
      <c r="F60" s="33"/>
    </row>
    <row r="61" spans="2:6" x14ac:dyDescent="0.25">
      <c r="B61" s="287" t="s">
        <v>32</v>
      </c>
      <c r="C61" s="287"/>
      <c r="D61" s="287" t="s">
        <v>33</v>
      </c>
      <c r="E61" s="287"/>
      <c r="F61" s="126" t="s">
        <v>34</v>
      </c>
    </row>
    <row r="62" spans="2:6" x14ac:dyDescent="0.25">
      <c r="B62" s="161"/>
      <c r="C62" s="161"/>
      <c r="D62" s="161"/>
      <c r="E62" s="161"/>
      <c r="F62" s="161"/>
    </row>
    <row r="63" spans="2:6" x14ac:dyDescent="0.25">
      <c r="B63" s="161"/>
      <c r="C63" s="161"/>
      <c r="D63" s="161"/>
      <c r="E63" s="161"/>
      <c r="F63" s="161"/>
    </row>
    <row r="64" spans="2:6" x14ac:dyDescent="0.25">
      <c r="B64" s="161"/>
      <c r="C64" s="161"/>
      <c r="D64" s="161"/>
      <c r="E64" s="161"/>
      <c r="F64" s="161"/>
    </row>
    <row r="65" spans="2:6" x14ac:dyDescent="0.25">
      <c r="B65" s="161"/>
      <c r="C65" s="161"/>
      <c r="D65" s="161"/>
      <c r="E65" s="161"/>
      <c r="F65" s="161"/>
    </row>
    <row r="66" spans="2:6" x14ac:dyDescent="0.25">
      <c r="B66" s="127"/>
      <c r="C66" s="127"/>
      <c r="D66" s="125"/>
      <c r="E66" s="125"/>
      <c r="F66" s="125"/>
    </row>
    <row r="67" spans="2:6" x14ac:dyDescent="0.25">
      <c r="B67" s="289" t="s">
        <v>615</v>
      </c>
      <c r="C67" s="289"/>
      <c r="D67" s="289" t="s">
        <v>619</v>
      </c>
      <c r="E67" s="289"/>
      <c r="F67" s="127" t="s">
        <v>626</v>
      </c>
    </row>
    <row r="68" spans="2:6" x14ac:dyDescent="0.25">
      <c r="B68" s="286" t="s">
        <v>515</v>
      </c>
      <c r="C68" s="286"/>
      <c r="D68" s="287" t="s">
        <v>618</v>
      </c>
      <c r="E68" s="287"/>
      <c r="F68" s="124" t="s">
        <v>519</v>
      </c>
    </row>
    <row r="69" spans="2:6" x14ac:dyDescent="0.25">
      <c r="B69" s="288" t="s">
        <v>516</v>
      </c>
      <c r="C69" s="288"/>
      <c r="D69" s="287" t="s">
        <v>622</v>
      </c>
      <c r="E69" s="287"/>
      <c r="F69" s="126" t="s">
        <v>518</v>
      </c>
    </row>
  </sheetData>
  <mergeCells count="8">
    <mergeCell ref="B69:C69"/>
    <mergeCell ref="D69:E69"/>
    <mergeCell ref="B61:C61"/>
    <mergeCell ref="D61:E61"/>
    <mergeCell ref="B67:C67"/>
    <mergeCell ref="D67:E67"/>
    <mergeCell ref="B68:C68"/>
    <mergeCell ref="D68:E68"/>
  </mergeCells>
  <pageMargins left="0.25" right="0.25" top="0.75" bottom="0.75" header="0.3" footer="0.3"/>
  <pageSetup scale="68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I56"/>
  <sheetViews>
    <sheetView workbookViewId="0">
      <selection activeCell="I35" sqref="I35"/>
    </sheetView>
  </sheetViews>
  <sheetFormatPr baseColWidth="10" defaultRowHeight="15" x14ac:dyDescent="0.25"/>
  <cols>
    <col min="2" max="2" width="14" customWidth="1"/>
    <col min="3" max="3" width="34.42578125" customWidth="1"/>
    <col min="4" max="4" width="16.85546875" customWidth="1"/>
    <col min="5" max="5" width="19.140625" customWidth="1"/>
    <col min="6" max="6" width="30" customWidth="1"/>
    <col min="9" max="9" width="12.7109375" bestFit="1" customWidth="1"/>
  </cols>
  <sheetData>
    <row r="4" spans="2:6" x14ac:dyDescent="0.25">
      <c r="B4" s="15"/>
      <c r="C4" s="27" t="s">
        <v>20</v>
      </c>
      <c r="D4" s="15"/>
      <c r="E4" s="15"/>
      <c r="F4" s="15"/>
    </row>
    <row r="5" spans="2:6" x14ac:dyDescent="0.25">
      <c r="B5" s="15"/>
      <c r="C5" s="27" t="s">
        <v>21</v>
      </c>
      <c r="D5" s="15"/>
      <c r="E5" s="15"/>
      <c r="F5" s="15"/>
    </row>
    <row r="6" spans="2:6" x14ac:dyDescent="0.25">
      <c r="B6" s="15"/>
      <c r="C6" s="27" t="s">
        <v>36</v>
      </c>
      <c r="D6" s="15"/>
      <c r="E6" s="38" t="s">
        <v>921</v>
      </c>
      <c r="F6" s="15"/>
    </row>
    <row r="7" spans="2:6" x14ac:dyDescent="0.25">
      <c r="B7" s="15"/>
    </row>
    <row r="8" spans="2:6" x14ac:dyDescent="0.25">
      <c r="B8" s="15"/>
      <c r="C8" s="15"/>
      <c r="D8" s="15"/>
      <c r="E8" s="15"/>
      <c r="F8" s="15"/>
    </row>
    <row r="9" spans="2:6" x14ac:dyDescent="0.25">
      <c r="B9" s="15"/>
      <c r="C9" s="14" t="s">
        <v>106</v>
      </c>
      <c r="D9" s="38" t="s">
        <v>105</v>
      </c>
      <c r="E9" s="15"/>
      <c r="F9" s="15"/>
    </row>
    <row r="10" spans="2:6" x14ac:dyDescent="0.25">
      <c r="B10" s="15"/>
      <c r="C10" s="14"/>
      <c r="D10" s="38"/>
      <c r="E10" s="15"/>
      <c r="F10" s="15"/>
    </row>
    <row r="11" spans="2:6" x14ac:dyDescent="0.25">
      <c r="B11" s="14" t="s">
        <v>894</v>
      </c>
      <c r="C11" s="67" t="s">
        <v>895</v>
      </c>
      <c r="D11" s="38"/>
      <c r="E11" s="15"/>
      <c r="F11" s="15"/>
    </row>
    <row r="12" spans="2:6" x14ac:dyDescent="0.25">
      <c r="B12" s="15"/>
      <c r="C12" s="15"/>
    </row>
    <row r="13" spans="2:6" x14ac:dyDescent="0.25">
      <c r="B13" s="80"/>
      <c r="C13" s="52"/>
      <c r="D13" s="51"/>
      <c r="E13" s="52" t="s">
        <v>89</v>
      </c>
      <c r="F13" s="77"/>
    </row>
    <row r="14" spans="2:6" x14ac:dyDescent="0.25">
      <c r="B14" s="81"/>
      <c r="C14" s="83"/>
      <c r="D14" s="73"/>
      <c r="E14" s="83" t="s">
        <v>90</v>
      </c>
      <c r="F14" s="78"/>
    </row>
    <row r="15" spans="2:6" x14ac:dyDescent="0.25">
      <c r="B15" s="55" t="s">
        <v>3</v>
      </c>
      <c r="C15" s="55" t="s">
        <v>87</v>
      </c>
      <c r="D15" s="54" t="s">
        <v>88</v>
      </c>
      <c r="E15" s="55" t="s">
        <v>91</v>
      </c>
      <c r="F15" s="79" t="s">
        <v>92</v>
      </c>
    </row>
    <row r="16" spans="2:6" x14ac:dyDescent="0.25">
      <c r="B16" s="71" t="s">
        <v>136</v>
      </c>
      <c r="C16" s="64" t="s">
        <v>170</v>
      </c>
      <c r="D16" s="84">
        <v>134392.28</v>
      </c>
      <c r="E16" s="65"/>
      <c r="F16" s="65">
        <f>+D16+E16</f>
        <v>134392.28</v>
      </c>
    </row>
    <row r="17" spans="2:9" x14ac:dyDescent="0.25">
      <c r="B17" s="71" t="s">
        <v>155</v>
      </c>
      <c r="C17" s="64" t="s">
        <v>171</v>
      </c>
      <c r="D17" s="87">
        <v>35118.050000000003</v>
      </c>
      <c r="E17" s="65"/>
      <c r="F17" s="65">
        <f t="shared" ref="F17:F30" si="0">+D17+E17</f>
        <v>35118.050000000003</v>
      </c>
    </row>
    <row r="18" spans="2:9" x14ac:dyDescent="0.25">
      <c r="B18" s="71" t="s">
        <v>156</v>
      </c>
      <c r="C18" s="64" t="s">
        <v>172</v>
      </c>
      <c r="D18" s="87">
        <v>169942</v>
      </c>
      <c r="E18" s="65"/>
      <c r="F18" s="65">
        <f t="shared" si="0"/>
        <v>169942</v>
      </c>
    </row>
    <row r="19" spans="2:9" x14ac:dyDescent="0.25">
      <c r="B19" s="71" t="s">
        <v>157</v>
      </c>
      <c r="C19" s="64" t="s">
        <v>173</v>
      </c>
      <c r="D19" s="87">
        <v>12506.25</v>
      </c>
      <c r="E19" s="65"/>
      <c r="F19" s="65">
        <f t="shared" si="0"/>
        <v>12506.25</v>
      </c>
    </row>
    <row r="20" spans="2:9" x14ac:dyDescent="0.25">
      <c r="B20" s="71" t="s">
        <v>158</v>
      </c>
      <c r="C20" s="64" t="s">
        <v>174</v>
      </c>
      <c r="D20" s="87">
        <v>686532.19</v>
      </c>
      <c r="E20" s="65"/>
      <c r="F20" s="65">
        <f t="shared" si="0"/>
        <v>686532.19</v>
      </c>
    </row>
    <row r="21" spans="2:9" x14ac:dyDescent="0.25">
      <c r="B21" s="71" t="s">
        <v>159</v>
      </c>
      <c r="C21" s="64" t="s">
        <v>175</v>
      </c>
      <c r="D21" s="87">
        <v>15499.84</v>
      </c>
      <c r="E21" s="65"/>
      <c r="F21" s="65">
        <f t="shared" si="0"/>
        <v>15499.84</v>
      </c>
      <c r="I21" s="10"/>
    </row>
    <row r="22" spans="2:9" x14ac:dyDescent="0.25">
      <c r="B22" s="71" t="s">
        <v>160</v>
      </c>
      <c r="C22" s="64" t="s">
        <v>176</v>
      </c>
      <c r="D22" s="87">
        <v>74647.75</v>
      </c>
      <c r="E22" s="65"/>
      <c r="F22" s="65">
        <f t="shared" si="0"/>
        <v>74647.75</v>
      </c>
      <c r="I22" s="10"/>
    </row>
    <row r="23" spans="2:9" x14ac:dyDescent="0.25">
      <c r="B23" s="71" t="s">
        <v>161</v>
      </c>
      <c r="C23" s="64" t="s">
        <v>177</v>
      </c>
      <c r="D23" s="87">
        <v>455949.92</v>
      </c>
      <c r="E23" s="65"/>
      <c r="F23" s="65">
        <f t="shared" si="0"/>
        <v>455949.92</v>
      </c>
      <c r="I23" s="10"/>
    </row>
    <row r="24" spans="2:9" x14ac:dyDescent="0.25">
      <c r="B24" s="71" t="s">
        <v>162</v>
      </c>
      <c r="C24" s="64" t="s">
        <v>178</v>
      </c>
      <c r="D24" s="87">
        <v>367183.92</v>
      </c>
      <c r="E24" s="65"/>
      <c r="F24" s="65">
        <f t="shared" si="0"/>
        <v>367183.92</v>
      </c>
      <c r="I24" s="10"/>
    </row>
    <row r="25" spans="2:9" x14ac:dyDescent="0.25">
      <c r="B25" s="71" t="s">
        <v>163</v>
      </c>
      <c r="C25" s="64" t="s">
        <v>179</v>
      </c>
      <c r="D25" s="87">
        <v>210378.4</v>
      </c>
      <c r="E25" s="65"/>
      <c r="F25" s="65">
        <f t="shared" si="0"/>
        <v>210378.4</v>
      </c>
      <c r="I25" s="10"/>
    </row>
    <row r="26" spans="2:9" x14ac:dyDescent="0.25">
      <c r="B26" s="71" t="s">
        <v>164</v>
      </c>
      <c r="C26" s="64" t="s">
        <v>180</v>
      </c>
      <c r="D26" s="87">
        <v>278151.09999999998</v>
      </c>
      <c r="E26" s="65"/>
      <c r="F26" s="65">
        <f t="shared" si="0"/>
        <v>278151.09999999998</v>
      </c>
      <c r="I26" s="10"/>
    </row>
    <row r="27" spans="2:9" x14ac:dyDescent="0.25">
      <c r="B27" s="71" t="s">
        <v>165</v>
      </c>
      <c r="C27" s="64" t="s">
        <v>181</v>
      </c>
      <c r="D27" s="87">
        <v>125154.32</v>
      </c>
      <c r="E27" s="65"/>
      <c r="F27" s="65">
        <f t="shared" si="0"/>
        <v>125154.32</v>
      </c>
      <c r="I27" s="10"/>
    </row>
    <row r="28" spans="2:9" x14ac:dyDescent="0.25">
      <c r="B28" s="71" t="s">
        <v>166</v>
      </c>
      <c r="C28" s="64" t="s">
        <v>182</v>
      </c>
      <c r="D28" s="87">
        <v>1085556.43</v>
      </c>
      <c r="E28" s="65"/>
      <c r="F28" s="65">
        <f t="shared" si="0"/>
        <v>1085556.43</v>
      </c>
    </row>
    <row r="29" spans="2:9" x14ac:dyDescent="0.25">
      <c r="B29" s="71" t="s">
        <v>167</v>
      </c>
      <c r="C29" s="64" t="s">
        <v>183</v>
      </c>
      <c r="D29" s="87">
        <v>1279292.69</v>
      </c>
      <c r="E29" s="65"/>
      <c r="F29" s="65">
        <f t="shared" si="0"/>
        <v>1279292.69</v>
      </c>
    </row>
    <row r="30" spans="2:9" x14ac:dyDescent="0.25">
      <c r="B30" s="71" t="s">
        <v>168</v>
      </c>
      <c r="C30" s="64" t="s">
        <v>953</v>
      </c>
      <c r="D30" s="87">
        <v>36394.42</v>
      </c>
      <c r="E30" s="65"/>
      <c r="F30" s="65">
        <f t="shared" si="0"/>
        <v>36394.42</v>
      </c>
    </row>
    <row r="31" spans="2:9" x14ac:dyDescent="0.25">
      <c r="B31" s="71"/>
      <c r="C31" s="8"/>
      <c r="D31" s="86"/>
      <c r="E31" s="9"/>
      <c r="F31" s="9"/>
    </row>
    <row r="32" spans="2:9" x14ac:dyDescent="0.25">
      <c r="B32" s="15"/>
      <c r="C32" s="15"/>
      <c r="D32" s="85"/>
      <c r="E32" s="72" t="s">
        <v>31</v>
      </c>
      <c r="F32" s="20">
        <f>SUM(F16:F31)</f>
        <v>4966699.5600000005</v>
      </c>
    </row>
    <row r="35" spans="2:6" ht="15.75" thickBot="1" x14ac:dyDescent="0.3"/>
    <row r="36" spans="2:6" ht="15.75" thickBot="1" x14ac:dyDescent="0.3">
      <c r="E36" s="88" t="s">
        <v>104</v>
      </c>
      <c r="F36" s="36">
        <v>36516165.390000001</v>
      </c>
    </row>
    <row r="48" spans="2:6" x14ac:dyDescent="0.25">
      <c r="B48" s="287" t="s">
        <v>32</v>
      </c>
      <c r="C48" s="287"/>
      <c r="D48" s="287" t="s">
        <v>33</v>
      </c>
      <c r="E48" s="287"/>
      <c r="F48" s="126" t="s">
        <v>34</v>
      </c>
    </row>
    <row r="49" spans="2:6" x14ac:dyDescent="0.25">
      <c r="B49" s="161"/>
      <c r="C49" s="161"/>
      <c r="D49" s="161"/>
      <c r="E49" s="161"/>
      <c r="F49" s="161"/>
    </row>
    <row r="50" spans="2:6" x14ac:dyDescent="0.25">
      <c r="B50" s="161"/>
      <c r="C50" s="161"/>
      <c r="D50" s="161"/>
      <c r="E50" s="161"/>
      <c r="F50" s="161"/>
    </row>
    <row r="51" spans="2:6" x14ac:dyDescent="0.25">
      <c r="B51" s="161"/>
      <c r="C51" s="161"/>
      <c r="D51" s="161"/>
      <c r="E51" s="161"/>
      <c r="F51" s="161"/>
    </row>
    <row r="52" spans="2:6" x14ac:dyDescent="0.25">
      <c r="B52" s="161"/>
      <c r="C52" s="161"/>
      <c r="D52" s="161"/>
      <c r="E52" s="161"/>
      <c r="F52" s="161"/>
    </row>
    <row r="53" spans="2:6" x14ac:dyDescent="0.25">
      <c r="B53" s="127"/>
      <c r="C53" s="127"/>
      <c r="D53" s="125"/>
      <c r="E53" s="125"/>
      <c r="F53" s="125"/>
    </row>
    <row r="54" spans="2:6" x14ac:dyDescent="0.25">
      <c r="B54" s="289" t="s">
        <v>629</v>
      </c>
      <c r="C54" s="289"/>
      <c r="D54" s="289" t="s">
        <v>615</v>
      </c>
      <c r="E54" s="289"/>
      <c r="F54" s="127" t="s">
        <v>616</v>
      </c>
    </row>
    <row r="55" spans="2:6" x14ac:dyDescent="0.25">
      <c r="B55" s="286" t="s">
        <v>515</v>
      </c>
      <c r="C55" s="286"/>
      <c r="D55" s="287" t="s">
        <v>607</v>
      </c>
      <c r="E55" s="287"/>
      <c r="F55" s="124" t="s">
        <v>519</v>
      </c>
    </row>
    <row r="56" spans="2:6" x14ac:dyDescent="0.25">
      <c r="B56" s="288" t="s">
        <v>516</v>
      </c>
      <c r="C56" s="288"/>
      <c r="D56" s="287" t="s">
        <v>622</v>
      </c>
      <c r="E56" s="287"/>
      <c r="F56" s="126" t="s">
        <v>518</v>
      </c>
    </row>
  </sheetData>
  <mergeCells count="8">
    <mergeCell ref="B56:C56"/>
    <mergeCell ref="D56:E56"/>
    <mergeCell ref="B48:C48"/>
    <mergeCell ref="D48:E48"/>
    <mergeCell ref="B54:C54"/>
    <mergeCell ref="D54:E54"/>
    <mergeCell ref="B55:C55"/>
    <mergeCell ref="D55:E55"/>
  </mergeCells>
  <pageMargins left="0.25" right="0.25" top="0.75" bottom="0.75" header="0.3" footer="0.3"/>
  <pageSetup scale="6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F69"/>
  <sheetViews>
    <sheetView workbookViewId="0">
      <selection activeCell="K22" sqref="K22"/>
    </sheetView>
  </sheetViews>
  <sheetFormatPr baseColWidth="10" defaultRowHeight="15" x14ac:dyDescent="0.25"/>
  <cols>
    <col min="2" max="2" width="13.5703125" customWidth="1"/>
    <col min="3" max="3" width="34.42578125" customWidth="1"/>
    <col min="4" max="4" width="17.42578125" customWidth="1"/>
    <col min="5" max="5" width="21.85546875" customWidth="1"/>
    <col min="6" max="6" width="28.7109375" customWidth="1"/>
  </cols>
  <sheetData>
    <row r="4" spans="2:6" x14ac:dyDescent="0.25">
      <c r="B4" s="15"/>
      <c r="C4" s="27" t="s">
        <v>20</v>
      </c>
      <c r="D4" s="15"/>
      <c r="E4" s="15"/>
      <c r="F4" s="15"/>
    </row>
    <row r="5" spans="2:6" x14ac:dyDescent="0.25">
      <c r="B5" s="15"/>
      <c r="C5" s="27" t="s">
        <v>21</v>
      </c>
      <c r="D5" s="15"/>
      <c r="E5" s="15"/>
      <c r="F5" s="15"/>
    </row>
    <row r="6" spans="2:6" x14ac:dyDescent="0.25">
      <c r="B6" s="15"/>
      <c r="C6" s="27" t="s">
        <v>36</v>
      </c>
      <c r="D6" s="15"/>
      <c r="E6" s="38" t="s">
        <v>921</v>
      </c>
      <c r="F6" s="15"/>
    </row>
    <row r="7" spans="2:6" x14ac:dyDescent="0.25">
      <c r="B7" s="15"/>
    </row>
    <row r="8" spans="2:6" x14ac:dyDescent="0.25">
      <c r="B8" s="15"/>
      <c r="C8" s="15"/>
      <c r="D8" s="15"/>
      <c r="E8" s="15"/>
      <c r="F8" s="15"/>
    </row>
    <row r="9" spans="2:6" x14ac:dyDescent="0.25">
      <c r="B9" s="15"/>
      <c r="C9" s="14" t="s">
        <v>184</v>
      </c>
      <c r="D9" s="38" t="s">
        <v>185</v>
      </c>
      <c r="E9" s="15"/>
      <c r="F9" s="15"/>
    </row>
    <row r="10" spans="2:6" x14ac:dyDescent="0.25">
      <c r="B10" s="15"/>
      <c r="C10" s="14"/>
      <c r="D10" s="38"/>
      <c r="E10" s="15"/>
      <c r="F10" s="15"/>
    </row>
    <row r="11" spans="2:6" x14ac:dyDescent="0.25">
      <c r="B11" s="14" t="s">
        <v>188</v>
      </c>
      <c r="C11" s="67" t="s">
        <v>186</v>
      </c>
      <c r="D11" s="38"/>
      <c r="E11" s="15"/>
      <c r="F11" s="15"/>
    </row>
    <row r="12" spans="2:6" x14ac:dyDescent="0.25">
      <c r="B12" s="15"/>
      <c r="C12" s="15"/>
    </row>
    <row r="13" spans="2:6" x14ac:dyDescent="0.25">
      <c r="B13" s="80"/>
      <c r="C13" s="52"/>
      <c r="D13" s="51"/>
      <c r="E13" s="52" t="s">
        <v>89</v>
      </c>
      <c r="F13" s="77"/>
    </row>
    <row r="14" spans="2:6" x14ac:dyDescent="0.25">
      <c r="B14" s="81"/>
      <c r="C14" s="83"/>
      <c r="D14" s="73"/>
      <c r="E14" s="83" t="s">
        <v>90</v>
      </c>
      <c r="F14" s="78"/>
    </row>
    <row r="15" spans="2:6" x14ac:dyDescent="0.25">
      <c r="B15" s="55" t="s">
        <v>3</v>
      </c>
      <c r="C15" s="55" t="s">
        <v>87</v>
      </c>
      <c r="D15" s="54" t="s">
        <v>88</v>
      </c>
      <c r="E15" s="55" t="s">
        <v>91</v>
      </c>
      <c r="F15" s="79" t="s">
        <v>92</v>
      </c>
    </row>
    <row r="16" spans="2:6" x14ac:dyDescent="0.25">
      <c r="B16" s="71" t="s">
        <v>191</v>
      </c>
      <c r="C16" s="64" t="s">
        <v>187</v>
      </c>
      <c r="D16" s="84">
        <v>148475.06</v>
      </c>
      <c r="E16" s="65"/>
      <c r="F16" s="65">
        <f>+D16+E16</f>
        <v>148475.06</v>
      </c>
    </row>
    <row r="17" spans="2:6" x14ac:dyDescent="0.25">
      <c r="B17" s="71"/>
      <c r="C17" s="8"/>
      <c r="D17" s="86"/>
      <c r="E17" s="9"/>
      <c r="F17" s="9"/>
    </row>
    <row r="18" spans="2:6" x14ac:dyDescent="0.25">
      <c r="B18" s="15"/>
      <c r="C18" s="15"/>
      <c r="D18" s="85"/>
      <c r="E18" s="72" t="s">
        <v>31</v>
      </c>
      <c r="F18" s="20">
        <f>SUM(F16:F17)</f>
        <v>148475.06</v>
      </c>
    </row>
    <row r="21" spans="2:6" x14ac:dyDescent="0.25">
      <c r="B21" s="14" t="s">
        <v>189</v>
      </c>
      <c r="C21" s="67" t="s">
        <v>190</v>
      </c>
      <c r="D21" s="38"/>
      <c r="E21" s="15"/>
      <c r="F21" s="15"/>
    </row>
    <row r="22" spans="2:6" x14ac:dyDescent="0.25">
      <c r="B22" s="15"/>
      <c r="C22" s="15"/>
    </row>
    <row r="23" spans="2:6" x14ac:dyDescent="0.25">
      <c r="B23" s="80"/>
      <c r="C23" s="52"/>
      <c r="D23" s="51"/>
      <c r="E23" s="52" t="s">
        <v>89</v>
      </c>
      <c r="F23" s="77"/>
    </row>
    <row r="24" spans="2:6" x14ac:dyDescent="0.25">
      <c r="B24" s="81"/>
      <c r="C24" s="83"/>
      <c r="D24" s="73"/>
      <c r="E24" s="83" t="s">
        <v>90</v>
      </c>
      <c r="F24" s="78"/>
    </row>
    <row r="25" spans="2:6" x14ac:dyDescent="0.25">
      <c r="B25" s="55" t="s">
        <v>3</v>
      </c>
      <c r="C25" s="55" t="s">
        <v>87</v>
      </c>
      <c r="D25" s="54" t="s">
        <v>88</v>
      </c>
      <c r="E25" s="55" t="s">
        <v>91</v>
      </c>
      <c r="F25" s="79" t="s">
        <v>92</v>
      </c>
    </row>
    <row r="26" spans="2:6" x14ac:dyDescent="0.25">
      <c r="B26" s="71" t="s">
        <v>192</v>
      </c>
      <c r="C26" s="64" t="s">
        <v>193</v>
      </c>
      <c r="D26" s="84"/>
      <c r="E26" s="65"/>
      <c r="F26" s="65"/>
    </row>
    <row r="27" spans="2:6" x14ac:dyDescent="0.25">
      <c r="B27" s="15"/>
      <c r="C27" s="15"/>
      <c r="D27" s="85"/>
      <c r="E27" s="72" t="s">
        <v>31</v>
      </c>
      <c r="F27" s="20">
        <f>SUM(F26:F26)</f>
        <v>0</v>
      </c>
    </row>
    <row r="29" spans="2:6" x14ac:dyDescent="0.25">
      <c r="B29" s="14" t="s">
        <v>194</v>
      </c>
      <c r="C29" s="67" t="s">
        <v>195</v>
      </c>
      <c r="D29" s="38"/>
      <c r="E29" s="15"/>
      <c r="F29" s="15"/>
    </row>
    <row r="30" spans="2:6" x14ac:dyDescent="0.25">
      <c r="B30" s="15"/>
      <c r="C30" s="15"/>
    </row>
    <row r="31" spans="2:6" x14ac:dyDescent="0.25">
      <c r="B31" s="80"/>
      <c r="C31" s="52"/>
      <c r="D31" s="51"/>
      <c r="E31" s="52" t="s">
        <v>89</v>
      </c>
      <c r="F31" s="77"/>
    </row>
    <row r="32" spans="2:6" x14ac:dyDescent="0.25">
      <c r="B32" s="81"/>
      <c r="C32" s="83"/>
      <c r="D32" s="73"/>
      <c r="E32" s="83" t="s">
        <v>90</v>
      </c>
      <c r="F32" s="78"/>
    </row>
    <row r="33" spans="2:6" x14ac:dyDescent="0.25">
      <c r="B33" s="55" t="s">
        <v>3</v>
      </c>
      <c r="C33" s="55" t="s">
        <v>87</v>
      </c>
      <c r="D33" s="54" t="s">
        <v>88</v>
      </c>
      <c r="E33" s="55" t="s">
        <v>91</v>
      </c>
      <c r="F33" s="79" t="s">
        <v>92</v>
      </c>
    </row>
    <row r="34" spans="2:6" x14ac:dyDescent="0.25">
      <c r="B34" s="71"/>
      <c r="C34" s="8"/>
      <c r="D34" s="86"/>
      <c r="E34" s="9"/>
      <c r="F34" s="9"/>
    </row>
    <row r="35" spans="2:6" x14ac:dyDescent="0.25">
      <c r="B35" s="15"/>
      <c r="C35" s="15"/>
      <c r="D35" s="85"/>
      <c r="E35" s="72" t="s">
        <v>31</v>
      </c>
      <c r="F35" s="20">
        <f>SUM(F34:F34)</f>
        <v>0</v>
      </c>
    </row>
    <row r="37" spans="2:6" x14ac:dyDescent="0.25">
      <c r="B37" s="14" t="s">
        <v>196</v>
      </c>
      <c r="C37" s="67" t="s">
        <v>197</v>
      </c>
      <c r="D37" s="38"/>
      <c r="E37" s="15"/>
      <c r="F37" s="15"/>
    </row>
    <row r="38" spans="2:6" x14ac:dyDescent="0.25">
      <c r="B38" s="15"/>
      <c r="C38" s="15"/>
    </row>
    <row r="39" spans="2:6" x14ac:dyDescent="0.25">
      <c r="B39" s="80"/>
      <c r="C39" s="52"/>
      <c r="D39" s="51"/>
      <c r="E39" s="52" t="s">
        <v>89</v>
      </c>
      <c r="F39" s="77"/>
    </row>
    <row r="40" spans="2:6" x14ac:dyDescent="0.25">
      <c r="B40" s="81"/>
      <c r="C40" s="83"/>
      <c r="D40" s="73"/>
      <c r="E40" s="83" t="s">
        <v>90</v>
      </c>
      <c r="F40" s="78"/>
    </row>
    <row r="41" spans="2:6" x14ac:dyDescent="0.25">
      <c r="B41" s="55" t="s">
        <v>3</v>
      </c>
      <c r="C41" s="55" t="s">
        <v>87</v>
      </c>
      <c r="D41" s="54" t="s">
        <v>88</v>
      </c>
      <c r="E41" s="55" t="s">
        <v>91</v>
      </c>
      <c r="F41" s="79" t="s">
        <v>92</v>
      </c>
    </row>
    <row r="42" spans="2:6" x14ac:dyDescent="0.25">
      <c r="B42" s="71"/>
      <c r="C42" s="64"/>
      <c r="D42" s="84"/>
      <c r="E42" s="65"/>
      <c r="F42" s="65"/>
    </row>
    <row r="43" spans="2:6" x14ac:dyDescent="0.25">
      <c r="B43" s="15"/>
      <c r="C43" s="15"/>
      <c r="D43" s="85"/>
      <c r="E43" s="72" t="s">
        <v>31</v>
      </c>
      <c r="F43" s="20">
        <f>SUM(F42:F42)</f>
        <v>0</v>
      </c>
    </row>
    <row r="45" spans="2:6" x14ac:dyDescent="0.25">
      <c r="B45" s="14" t="s">
        <v>199</v>
      </c>
      <c r="C45" s="67" t="s">
        <v>198</v>
      </c>
      <c r="D45" s="38"/>
      <c r="E45" s="15"/>
      <c r="F45" s="15"/>
    </row>
    <row r="46" spans="2:6" x14ac:dyDescent="0.25">
      <c r="B46" s="15"/>
      <c r="C46" s="15"/>
    </row>
    <row r="47" spans="2:6" x14ac:dyDescent="0.25">
      <c r="B47" s="80"/>
      <c r="C47" s="52"/>
      <c r="D47" s="51"/>
      <c r="E47" s="52" t="s">
        <v>89</v>
      </c>
      <c r="F47" s="77"/>
    </row>
    <row r="48" spans="2:6" x14ac:dyDescent="0.25">
      <c r="B48" s="81"/>
      <c r="C48" s="83"/>
      <c r="D48" s="73"/>
      <c r="E48" s="83" t="s">
        <v>90</v>
      </c>
      <c r="F48" s="78"/>
    </row>
    <row r="49" spans="2:6" x14ac:dyDescent="0.25">
      <c r="B49" s="55" t="s">
        <v>3</v>
      </c>
      <c r="C49" s="55" t="s">
        <v>87</v>
      </c>
      <c r="D49" s="54" t="s">
        <v>88</v>
      </c>
      <c r="E49" s="55" t="s">
        <v>91</v>
      </c>
      <c r="F49" s="79" t="s">
        <v>92</v>
      </c>
    </row>
    <row r="50" spans="2:6" x14ac:dyDescent="0.25">
      <c r="B50" s="71"/>
      <c r="C50" s="64"/>
      <c r="D50" s="84"/>
      <c r="E50" s="65"/>
      <c r="F50" s="65"/>
    </row>
    <row r="51" spans="2:6" x14ac:dyDescent="0.25">
      <c r="B51" s="15"/>
      <c r="C51" s="15"/>
      <c r="D51" s="85"/>
      <c r="E51" s="72" t="s">
        <v>31</v>
      </c>
      <c r="F51" s="20">
        <f>SUM(F50:F50)</f>
        <v>0</v>
      </c>
    </row>
    <row r="53" spans="2:6" ht="15.75" thickBot="1" x14ac:dyDescent="0.3"/>
    <row r="54" spans="2:6" ht="15.75" thickBot="1" x14ac:dyDescent="0.3">
      <c r="E54" s="88" t="s">
        <v>104</v>
      </c>
      <c r="F54" s="36">
        <f>+F18+F27+F35+F43+F51</f>
        <v>148475.06</v>
      </c>
    </row>
    <row r="55" spans="2:6" x14ac:dyDescent="0.25">
      <c r="E55" s="75"/>
      <c r="F55" s="33"/>
    </row>
    <row r="56" spans="2:6" x14ac:dyDescent="0.25">
      <c r="E56" s="75"/>
      <c r="F56" s="33"/>
    </row>
    <row r="57" spans="2:6" x14ac:dyDescent="0.25">
      <c r="E57" s="75"/>
      <c r="F57" s="33"/>
    </row>
    <row r="61" spans="2:6" x14ac:dyDescent="0.25">
      <c r="B61" s="287" t="s">
        <v>32</v>
      </c>
      <c r="C61" s="287"/>
      <c r="D61" s="287" t="s">
        <v>33</v>
      </c>
      <c r="E61" s="287"/>
      <c r="F61" s="161" t="s">
        <v>34</v>
      </c>
    </row>
    <row r="62" spans="2:6" x14ac:dyDescent="0.25">
      <c r="B62" s="161"/>
      <c r="C62" s="161"/>
      <c r="D62" s="161"/>
      <c r="E62" s="161"/>
      <c r="F62" s="161"/>
    </row>
    <row r="63" spans="2:6" x14ac:dyDescent="0.25">
      <c r="B63" s="161"/>
      <c r="C63" s="161"/>
      <c r="D63" s="161"/>
      <c r="E63" s="161"/>
      <c r="F63" s="161"/>
    </row>
    <row r="64" spans="2:6" x14ac:dyDescent="0.25">
      <c r="B64" s="161"/>
      <c r="C64" s="161"/>
      <c r="D64" s="161"/>
      <c r="E64" s="161"/>
      <c r="F64" s="161"/>
    </row>
    <row r="65" spans="2:6" x14ac:dyDescent="0.25">
      <c r="B65" s="161"/>
      <c r="C65" s="161"/>
      <c r="D65" s="161"/>
      <c r="E65" s="161"/>
      <c r="F65" s="161"/>
    </row>
    <row r="66" spans="2:6" x14ac:dyDescent="0.25">
      <c r="B66" s="127"/>
      <c r="C66" s="127"/>
      <c r="D66" s="125"/>
      <c r="E66" s="125"/>
      <c r="F66" s="125"/>
    </row>
    <row r="67" spans="2:6" x14ac:dyDescent="0.25">
      <c r="B67" s="289" t="s">
        <v>629</v>
      </c>
      <c r="C67" s="289"/>
      <c r="D67" s="289" t="s">
        <v>615</v>
      </c>
      <c r="E67" s="289"/>
      <c r="F67" s="127" t="s">
        <v>616</v>
      </c>
    </row>
    <row r="68" spans="2:6" x14ac:dyDescent="0.25">
      <c r="B68" s="286" t="s">
        <v>515</v>
      </c>
      <c r="C68" s="286"/>
      <c r="D68" s="287" t="s">
        <v>607</v>
      </c>
      <c r="E68" s="287"/>
      <c r="F68" s="124" t="s">
        <v>519</v>
      </c>
    </row>
    <row r="69" spans="2:6" x14ac:dyDescent="0.25">
      <c r="B69" s="288" t="s">
        <v>516</v>
      </c>
      <c r="C69" s="288"/>
      <c r="D69" s="287" t="s">
        <v>622</v>
      </c>
      <c r="E69" s="287"/>
      <c r="F69" s="161" t="s">
        <v>518</v>
      </c>
    </row>
  </sheetData>
  <mergeCells count="8">
    <mergeCell ref="B69:C69"/>
    <mergeCell ref="D69:E69"/>
    <mergeCell ref="B61:C61"/>
    <mergeCell ref="D61:E61"/>
    <mergeCell ref="B67:C67"/>
    <mergeCell ref="D67:E67"/>
    <mergeCell ref="B68:C68"/>
    <mergeCell ref="D68:E68"/>
  </mergeCells>
  <pageMargins left="0.7" right="0.7" top="0.75" bottom="0.75" header="0.3" footer="0.3"/>
  <pageSetup scale="6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F64"/>
  <sheetViews>
    <sheetView workbookViewId="0">
      <selection activeCell="K27" sqref="K27"/>
    </sheetView>
  </sheetViews>
  <sheetFormatPr baseColWidth="10" defaultRowHeight="15" x14ac:dyDescent="0.25"/>
  <cols>
    <col min="3" max="3" width="42.7109375" customWidth="1"/>
    <col min="4" max="4" width="19" customWidth="1"/>
    <col min="5" max="5" width="21.42578125" customWidth="1"/>
    <col min="6" max="6" width="28.42578125" customWidth="1"/>
  </cols>
  <sheetData>
    <row r="4" spans="2:6" x14ac:dyDescent="0.25">
      <c r="B4" s="15"/>
      <c r="C4" s="27" t="s">
        <v>20</v>
      </c>
      <c r="D4" s="15"/>
      <c r="E4" s="15"/>
      <c r="F4" s="15"/>
    </row>
    <row r="5" spans="2:6" x14ac:dyDescent="0.25">
      <c r="B5" s="15"/>
      <c r="C5" s="27" t="s">
        <v>21</v>
      </c>
      <c r="D5" s="15"/>
      <c r="E5" s="15"/>
      <c r="F5" s="15"/>
    </row>
    <row r="6" spans="2:6" x14ac:dyDescent="0.25">
      <c r="B6" s="15"/>
      <c r="C6" s="27" t="s">
        <v>36</v>
      </c>
      <c r="D6" s="15"/>
      <c r="E6" s="38" t="s">
        <v>921</v>
      </c>
      <c r="F6" s="15"/>
    </row>
    <row r="7" spans="2:6" x14ac:dyDescent="0.25">
      <c r="B7" s="15"/>
    </row>
    <row r="8" spans="2:6" x14ac:dyDescent="0.25">
      <c r="B8" s="15"/>
      <c r="C8" s="15"/>
      <c r="D8" s="15"/>
      <c r="E8" s="15"/>
      <c r="F8" s="15"/>
    </row>
    <row r="9" spans="2:6" x14ac:dyDescent="0.25">
      <c r="B9" s="15"/>
      <c r="C9" s="14" t="s">
        <v>200</v>
      </c>
      <c r="D9" s="38"/>
      <c r="E9" s="15"/>
      <c r="F9" s="15"/>
    </row>
    <row r="10" spans="2:6" x14ac:dyDescent="0.25">
      <c r="B10" s="15"/>
      <c r="C10" s="14"/>
      <c r="D10" s="38"/>
      <c r="E10" s="15"/>
      <c r="F10" s="15"/>
    </row>
    <row r="11" spans="2:6" x14ac:dyDescent="0.25">
      <c r="B11" s="14" t="s">
        <v>201</v>
      </c>
      <c r="C11" s="67" t="s">
        <v>202</v>
      </c>
      <c r="D11" s="38"/>
      <c r="E11" s="15"/>
      <c r="F11" s="15"/>
    </row>
    <row r="12" spans="2:6" x14ac:dyDescent="0.25">
      <c r="B12" s="15"/>
      <c r="C12" s="15"/>
    </row>
    <row r="13" spans="2:6" x14ac:dyDescent="0.25">
      <c r="B13" s="80"/>
      <c r="C13" s="52"/>
      <c r="D13" s="51"/>
      <c r="E13" s="52" t="s">
        <v>89</v>
      </c>
      <c r="F13" s="77"/>
    </row>
    <row r="14" spans="2:6" x14ac:dyDescent="0.25">
      <c r="B14" s="81"/>
      <c r="C14" s="83"/>
      <c r="D14" s="73"/>
      <c r="E14" s="83" t="s">
        <v>90</v>
      </c>
      <c r="F14" s="78"/>
    </row>
    <row r="15" spans="2:6" x14ac:dyDescent="0.25">
      <c r="B15" s="55" t="s">
        <v>3</v>
      </c>
      <c r="C15" s="55" t="s">
        <v>87</v>
      </c>
      <c r="D15" s="54" t="s">
        <v>88</v>
      </c>
      <c r="E15" s="55" t="s">
        <v>91</v>
      </c>
      <c r="F15" s="79" t="s">
        <v>92</v>
      </c>
    </row>
    <row r="16" spans="2:6" x14ac:dyDescent="0.25">
      <c r="B16" s="71"/>
      <c r="C16" s="64" t="s">
        <v>203</v>
      </c>
      <c r="D16" s="84">
        <v>-1116360.6599999999</v>
      </c>
      <c r="E16" s="65"/>
      <c r="F16" s="65">
        <f>+D16+E16</f>
        <v>-1116360.6599999999</v>
      </c>
    </row>
    <row r="17" spans="2:6" x14ac:dyDescent="0.25">
      <c r="B17" s="71"/>
      <c r="C17" s="64" t="s">
        <v>214</v>
      </c>
      <c r="D17" s="86">
        <f>-2761866.15-208492.19</f>
        <v>-2970358.34</v>
      </c>
      <c r="E17" s="9">
        <v>-208492.19</v>
      </c>
      <c r="F17" s="9">
        <f>+D17+E17</f>
        <v>-3178850.53</v>
      </c>
    </row>
    <row r="18" spans="2:6" x14ac:dyDescent="0.25">
      <c r="B18" s="15"/>
      <c r="C18" s="15"/>
      <c r="D18" s="85"/>
      <c r="E18" s="72" t="s">
        <v>31</v>
      </c>
      <c r="F18" s="20">
        <f>SUM(F16:F17)</f>
        <v>-4295211.1899999995</v>
      </c>
    </row>
    <row r="21" spans="2:6" x14ac:dyDescent="0.25">
      <c r="B21" s="14" t="s">
        <v>204</v>
      </c>
      <c r="C21" s="67" t="s">
        <v>205</v>
      </c>
      <c r="D21" s="38"/>
      <c r="E21" s="15"/>
      <c r="F21" s="15"/>
    </row>
    <row r="22" spans="2:6" x14ac:dyDescent="0.25">
      <c r="B22" s="15"/>
      <c r="C22" s="15"/>
    </row>
    <row r="23" spans="2:6" x14ac:dyDescent="0.25">
      <c r="B23" s="80"/>
      <c r="C23" s="52"/>
      <c r="D23" s="51"/>
      <c r="E23" s="52" t="s">
        <v>89</v>
      </c>
      <c r="F23" s="77"/>
    </row>
    <row r="24" spans="2:6" x14ac:dyDescent="0.25">
      <c r="B24" s="81"/>
      <c r="C24" s="83"/>
      <c r="D24" s="73"/>
      <c r="E24" s="83" t="s">
        <v>90</v>
      </c>
      <c r="F24" s="78"/>
    </row>
    <row r="25" spans="2:6" x14ac:dyDescent="0.25">
      <c r="B25" s="55" t="s">
        <v>3</v>
      </c>
      <c r="C25" s="55" t="s">
        <v>87</v>
      </c>
      <c r="D25" s="54" t="s">
        <v>88</v>
      </c>
      <c r="E25" s="55" t="s">
        <v>91</v>
      </c>
      <c r="F25" s="79" t="s">
        <v>92</v>
      </c>
    </row>
    <row r="26" spans="2:6" x14ac:dyDescent="0.25">
      <c r="B26" s="7" t="s">
        <v>206</v>
      </c>
      <c r="C26" s="64" t="s">
        <v>215</v>
      </c>
      <c r="D26" s="89">
        <v>-34978.04</v>
      </c>
      <c r="E26" s="91">
        <v>-1853.87</v>
      </c>
      <c r="F26" s="92">
        <f>+D26+E26</f>
        <v>-36831.910000000003</v>
      </c>
    </row>
    <row r="27" spans="2:6" x14ac:dyDescent="0.25">
      <c r="B27" s="7" t="s">
        <v>207</v>
      </c>
      <c r="C27" s="64" t="s">
        <v>216</v>
      </c>
      <c r="D27" s="89">
        <v>-11598.320000000002</v>
      </c>
      <c r="E27" s="91">
        <v>-559.53</v>
      </c>
      <c r="F27" s="92">
        <f t="shared" ref="F27:F40" si="0">+D27+E27</f>
        <v>-12157.850000000002</v>
      </c>
    </row>
    <row r="28" spans="2:6" x14ac:dyDescent="0.25">
      <c r="B28" s="7" t="s">
        <v>208</v>
      </c>
      <c r="C28" s="64" t="s">
        <v>217</v>
      </c>
      <c r="D28" s="89">
        <v>-771200.83</v>
      </c>
      <c r="E28" s="91">
        <v>-30185.07</v>
      </c>
      <c r="F28" s="92">
        <f t="shared" si="0"/>
        <v>-801385.89999999991</v>
      </c>
    </row>
    <row r="29" spans="2:6" x14ac:dyDescent="0.25">
      <c r="B29" s="7" t="s">
        <v>209</v>
      </c>
      <c r="C29" s="64" t="s">
        <v>218</v>
      </c>
      <c r="D29" s="89">
        <v>-11499.66</v>
      </c>
      <c r="E29" s="91">
        <v>0</v>
      </c>
      <c r="F29" s="92">
        <f t="shared" si="0"/>
        <v>-11499.66</v>
      </c>
    </row>
    <row r="30" spans="2:6" x14ac:dyDescent="0.25">
      <c r="B30" s="7" t="s">
        <v>210</v>
      </c>
      <c r="C30" s="64" t="s">
        <v>219</v>
      </c>
      <c r="D30" s="89">
        <v>-32568.09</v>
      </c>
      <c r="E30" s="91">
        <v>-1333.63</v>
      </c>
      <c r="F30" s="92">
        <f t="shared" si="0"/>
        <v>-33901.72</v>
      </c>
    </row>
    <row r="31" spans="2:6" x14ac:dyDescent="0.25">
      <c r="B31" s="7" t="s">
        <v>211</v>
      </c>
      <c r="C31" s="64" t="s">
        <v>220</v>
      </c>
      <c r="D31" s="89">
        <v>-86134.04</v>
      </c>
      <c r="E31" s="91">
        <v>-5240.49</v>
      </c>
      <c r="F31" s="92">
        <f t="shared" si="0"/>
        <v>-91374.53</v>
      </c>
    </row>
    <row r="32" spans="2:6" x14ac:dyDescent="0.25">
      <c r="B32" s="7" t="s">
        <v>212</v>
      </c>
      <c r="C32" s="64" t="s">
        <v>221</v>
      </c>
      <c r="D32" s="89">
        <v>-1445412.9</v>
      </c>
      <c r="E32" s="91">
        <v>-87044.66</v>
      </c>
      <c r="F32" s="92">
        <f t="shared" si="0"/>
        <v>-1532457.5599999998</v>
      </c>
    </row>
    <row r="33" spans="2:6" x14ac:dyDescent="0.25">
      <c r="B33" s="7" t="s">
        <v>213</v>
      </c>
      <c r="C33" s="64" t="s">
        <v>222</v>
      </c>
      <c r="D33" s="89">
        <v>-12332.8</v>
      </c>
      <c r="E33" s="91">
        <v>-638.29</v>
      </c>
      <c r="F33" s="92">
        <f t="shared" si="0"/>
        <v>-12971.09</v>
      </c>
    </row>
    <row r="34" spans="2:6" x14ac:dyDescent="0.25">
      <c r="B34" s="7"/>
      <c r="C34" s="64" t="s">
        <v>223</v>
      </c>
      <c r="D34" s="89">
        <v>-8201.48</v>
      </c>
      <c r="E34" s="91">
        <v>0</v>
      </c>
      <c r="F34" s="92">
        <f t="shared" si="0"/>
        <v>-8201.48</v>
      </c>
    </row>
    <row r="35" spans="2:6" x14ac:dyDescent="0.25">
      <c r="B35" s="7"/>
      <c r="C35" s="64" t="s">
        <v>224</v>
      </c>
      <c r="D35" s="89">
        <v>-13448.48</v>
      </c>
      <c r="E35" s="91">
        <v>-1138.71</v>
      </c>
      <c r="F35" s="92">
        <f t="shared" si="0"/>
        <v>-14587.189999999999</v>
      </c>
    </row>
    <row r="36" spans="2:6" x14ac:dyDescent="0.25">
      <c r="B36" s="7"/>
      <c r="C36" s="64" t="s">
        <v>225</v>
      </c>
      <c r="D36" s="89">
        <v>-63454.380000000005</v>
      </c>
      <c r="E36" s="91">
        <v>-3126.26</v>
      </c>
      <c r="F36" s="92">
        <f t="shared" si="0"/>
        <v>-66580.639999999999</v>
      </c>
    </row>
    <row r="37" spans="2:6" x14ac:dyDescent="0.25">
      <c r="B37" s="7" t="s">
        <v>230</v>
      </c>
      <c r="C37" s="64" t="s">
        <v>226</v>
      </c>
      <c r="D37" s="89">
        <v>-6122.09</v>
      </c>
      <c r="E37" s="91">
        <v>-433.49</v>
      </c>
      <c r="F37" s="92">
        <f t="shared" si="0"/>
        <v>-6555.58</v>
      </c>
    </row>
    <row r="38" spans="2:6" x14ac:dyDescent="0.25">
      <c r="B38" s="7" t="s">
        <v>231</v>
      </c>
      <c r="C38" s="64" t="s">
        <v>227</v>
      </c>
      <c r="D38" s="89">
        <v>-50099.08</v>
      </c>
      <c r="E38" s="91">
        <v>-2100.91</v>
      </c>
      <c r="F38" s="92">
        <f t="shared" si="0"/>
        <v>-52199.990000000005</v>
      </c>
    </row>
    <row r="39" spans="2:6" x14ac:dyDescent="0.25">
      <c r="B39" s="7" t="s">
        <v>233</v>
      </c>
      <c r="C39" s="64" t="s">
        <v>228</v>
      </c>
      <c r="D39" s="89">
        <v>-3786.64</v>
      </c>
      <c r="E39" s="91">
        <v>-473.33</v>
      </c>
      <c r="F39" s="92">
        <f t="shared" si="0"/>
        <v>-4259.97</v>
      </c>
    </row>
    <row r="40" spans="2:6" x14ac:dyDescent="0.25">
      <c r="B40" s="7" t="s">
        <v>232</v>
      </c>
      <c r="C40" s="64" t="s">
        <v>229</v>
      </c>
      <c r="D40" s="89">
        <v>-984.24</v>
      </c>
      <c r="E40" s="91">
        <v>-123.03</v>
      </c>
      <c r="F40" s="92">
        <f t="shared" si="0"/>
        <v>-1107.27</v>
      </c>
    </row>
    <row r="41" spans="2:6" x14ac:dyDescent="0.25">
      <c r="B41" s="71"/>
      <c r="C41" s="64"/>
      <c r="D41" s="90"/>
      <c r="E41" s="93"/>
      <c r="F41" s="93"/>
    </row>
    <row r="42" spans="2:6" x14ac:dyDescent="0.25">
      <c r="B42" s="15"/>
      <c r="C42" s="15"/>
      <c r="D42" s="85"/>
      <c r="E42" s="72" t="s">
        <v>31</v>
      </c>
      <c r="F42" s="20">
        <f>SUM(F26:F41)</f>
        <v>-2686072.3400000003</v>
      </c>
    </row>
    <row r="44" spans="2:6" x14ac:dyDescent="0.25">
      <c r="B44" s="14" t="s">
        <v>234</v>
      </c>
      <c r="C44" s="67" t="s">
        <v>235</v>
      </c>
      <c r="D44" s="38"/>
      <c r="E44" s="37"/>
      <c r="F44" s="37"/>
    </row>
    <row r="45" spans="2:6" x14ac:dyDescent="0.25">
      <c r="B45" s="15"/>
      <c r="C45" s="15"/>
      <c r="D45" t="s">
        <v>959</v>
      </c>
      <c r="E45" s="10"/>
    </row>
    <row r="46" spans="2:6" x14ac:dyDescent="0.25">
      <c r="B46" s="80"/>
      <c r="C46" s="52"/>
      <c r="D46" s="51"/>
      <c r="E46" s="52" t="s">
        <v>89</v>
      </c>
      <c r="F46" s="77"/>
    </row>
    <row r="47" spans="2:6" x14ac:dyDescent="0.25">
      <c r="B47" s="81"/>
      <c r="C47" s="83"/>
      <c r="D47" s="73"/>
      <c r="E47" s="83" t="s">
        <v>90</v>
      </c>
      <c r="F47" s="78"/>
    </row>
    <row r="48" spans="2:6" x14ac:dyDescent="0.25">
      <c r="B48" s="55" t="s">
        <v>3</v>
      </c>
      <c r="C48" s="55" t="s">
        <v>87</v>
      </c>
      <c r="D48" s="54" t="s">
        <v>88</v>
      </c>
      <c r="E48" s="55" t="s">
        <v>91</v>
      </c>
      <c r="F48" s="79" t="s">
        <v>92</v>
      </c>
    </row>
    <row r="49" spans="2:6" x14ac:dyDescent="0.25">
      <c r="B49" s="7" t="s">
        <v>236</v>
      </c>
      <c r="C49" s="8" t="s">
        <v>237</v>
      </c>
      <c r="D49" s="86">
        <v>-28420.38</v>
      </c>
      <c r="E49" s="9">
        <v>-1421.71</v>
      </c>
      <c r="F49" s="9">
        <f>+D49+E49</f>
        <v>-29842.09</v>
      </c>
    </row>
    <row r="50" spans="2:6" x14ac:dyDescent="0.25">
      <c r="B50" s="15"/>
      <c r="C50" s="15"/>
      <c r="D50" s="85"/>
      <c r="E50" s="72" t="s">
        <v>31</v>
      </c>
      <c r="F50" s="20">
        <f>SUM(F49:F49)</f>
        <v>-29842.09</v>
      </c>
    </row>
    <row r="52" spans="2:6" x14ac:dyDescent="0.25">
      <c r="E52" s="72" t="s">
        <v>104</v>
      </c>
      <c r="F52" s="20">
        <f>+F18+F42+F50</f>
        <v>-7011125.6199999992</v>
      </c>
    </row>
    <row r="54" spans="2:6" x14ac:dyDescent="0.25">
      <c r="F54" s="10"/>
    </row>
    <row r="55" spans="2:6" x14ac:dyDescent="0.25">
      <c r="F55" s="10"/>
    </row>
    <row r="56" spans="2:6" x14ac:dyDescent="0.25">
      <c r="E56" s="10"/>
    </row>
    <row r="57" spans="2:6" x14ac:dyDescent="0.25">
      <c r="B57" s="287" t="s">
        <v>32</v>
      </c>
      <c r="C57" s="287"/>
      <c r="D57" s="287" t="s">
        <v>33</v>
      </c>
      <c r="E57" s="287"/>
      <c r="F57" s="129" t="s">
        <v>34</v>
      </c>
    </row>
    <row r="58" spans="2:6" x14ac:dyDescent="0.25">
      <c r="B58" s="161"/>
      <c r="C58" s="161"/>
      <c r="D58" s="161"/>
      <c r="E58" s="161"/>
      <c r="F58" s="161"/>
    </row>
    <row r="59" spans="2:6" x14ac:dyDescent="0.25">
      <c r="B59" s="161"/>
      <c r="C59" s="161"/>
      <c r="D59" s="161"/>
      <c r="E59" s="161"/>
      <c r="F59" s="161"/>
    </row>
    <row r="60" spans="2:6" x14ac:dyDescent="0.25">
      <c r="B60" s="161"/>
      <c r="C60" s="161"/>
      <c r="D60" s="161"/>
      <c r="E60" s="161"/>
      <c r="F60" s="161"/>
    </row>
    <row r="61" spans="2:6" x14ac:dyDescent="0.25">
      <c r="B61" s="127"/>
      <c r="C61" s="127"/>
      <c r="D61" s="125"/>
      <c r="E61" s="125"/>
      <c r="F61" s="125"/>
    </row>
    <row r="62" spans="2:6" x14ac:dyDescent="0.25">
      <c r="B62" s="289" t="s">
        <v>626</v>
      </c>
      <c r="C62" s="289"/>
      <c r="D62" s="289" t="s">
        <v>629</v>
      </c>
      <c r="E62" s="289"/>
      <c r="F62" s="127" t="s">
        <v>628</v>
      </c>
    </row>
    <row r="63" spans="2:6" x14ac:dyDescent="0.25">
      <c r="B63" s="286" t="s">
        <v>515</v>
      </c>
      <c r="C63" s="286"/>
      <c r="D63" s="287" t="s">
        <v>618</v>
      </c>
      <c r="E63" s="287"/>
      <c r="F63" s="124" t="s">
        <v>519</v>
      </c>
    </row>
    <row r="64" spans="2:6" x14ac:dyDescent="0.25">
      <c r="B64" s="288" t="s">
        <v>516</v>
      </c>
      <c r="C64" s="288"/>
      <c r="D64" s="287" t="s">
        <v>517</v>
      </c>
      <c r="E64" s="287"/>
      <c r="F64" s="129" t="s">
        <v>518</v>
      </c>
    </row>
  </sheetData>
  <mergeCells count="8">
    <mergeCell ref="B64:C64"/>
    <mergeCell ref="D64:E64"/>
    <mergeCell ref="B57:C57"/>
    <mergeCell ref="D57:E57"/>
    <mergeCell ref="B62:C62"/>
    <mergeCell ref="D62:E62"/>
    <mergeCell ref="B63:C63"/>
    <mergeCell ref="D63:E63"/>
  </mergeCells>
  <pageMargins left="0.25" right="0.25" top="0.75" bottom="0.75" header="0.3" footer="0.3"/>
  <pageSetup scale="73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F66"/>
  <sheetViews>
    <sheetView workbookViewId="0">
      <selection activeCell="J22" sqref="J22"/>
    </sheetView>
  </sheetViews>
  <sheetFormatPr baseColWidth="10" defaultRowHeight="15" x14ac:dyDescent="0.25"/>
  <cols>
    <col min="2" max="2" width="33" customWidth="1"/>
    <col min="3" max="3" width="25.5703125" customWidth="1"/>
    <col min="4" max="4" width="20.140625" customWidth="1"/>
    <col min="5" max="5" width="17" customWidth="1"/>
    <col min="6" max="6" width="29.42578125" customWidth="1"/>
  </cols>
  <sheetData>
    <row r="3" spans="2:6" x14ac:dyDescent="0.25">
      <c r="B3" s="15"/>
      <c r="C3" s="27" t="s">
        <v>20</v>
      </c>
      <c r="D3" s="15"/>
      <c r="E3" s="15"/>
      <c r="F3" s="15"/>
    </row>
    <row r="4" spans="2:6" x14ac:dyDescent="0.25">
      <c r="B4" s="15"/>
      <c r="C4" s="27" t="s">
        <v>21</v>
      </c>
      <c r="D4" s="15"/>
      <c r="E4" s="15"/>
      <c r="F4" s="15"/>
    </row>
    <row r="5" spans="2:6" x14ac:dyDescent="0.25">
      <c r="B5" s="15"/>
      <c r="C5" s="27" t="s">
        <v>36</v>
      </c>
      <c r="D5" s="15"/>
      <c r="E5" s="38" t="s">
        <v>921</v>
      </c>
      <c r="F5" s="15"/>
    </row>
    <row r="6" spans="2:6" x14ac:dyDescent="0.25">
      <c r="B6" s="15"/>
    </row>
    <row r="7" spans="2:6" x14ac:dyDescent="0.25">
      <c r="B7" s="15"/>
      <c r="C7" s="15"/>
      <c r="D7" s="15"/>
      <c r="E7" s="15"/>
      <c r="F7" s="15"/>
    </row>
    <row r="8" spans="2:6" x14ac:dyDescent="0.25">
      <c r="B8" s="15"/>
      <c r="C8" s="14">
        <v>2.1</v>
      </c>
      <c r="D8" s="38" t="s">
        <v>242</v>
      </c>
      <c r="E8" s="15"/>
      <c r="F8" s="15"/>
    </row>
    <row r="9" spans="2:6" x14ac:dyDescent="0.25">
      <c r="B9" s="15"/>
      <c r="C9" s="94" t="s">
        <v>240</v>
      </c>
      <c r="D9" s="38" t="s">
        <v>243</v>
      </c>
      <c r="E9" s="15"/>
      <c r="F9" s="15"/>
    </row>
    <row r="10" spans="2:6" x14ac:dyDescent="0.25">
      <c r="B10" s="15"/>
      <c r="C10" s="94" t="s">
        <v>241</v>
      </c>
      <c r="D10" s="38" t="s">
        <v>244</v>
      </c>
      <c r="E10" s="15"/>
      <c r="F10" s="15"/>
    </row>
    <row r="11" spans="2:6" x14ac:dyDescent="0.25">
      <c r="B11" s="15"/>
      <c r="C11" s="14"/>
      <c r="D11" s="38"/>
      <c r="E11" s="15"/>
      <c r="F11" s="15"/>
    </row>
    <row r="12" spans="2:6" x14ac:dyDescent="0.25">
      <c r="B12" s="15"/>
      <c r="C12" s="15"/>
    </row>
    <row r="13" spans="2:6" x14ac:dyDescent="0.25">
      <c r="B13" s="80"/>
      <c r="C13" s="52"/>
      <c r="D13" s="52"/>
      <c r="E13" s="52" t="s">
        <v>238</v>
      </c>
      <c r="F13" s="77"/>
    </row>
    <row r="14" spans="2:6" x14ac:dyDescent="0.25">
      <c r="B14" s="55" t="s">
        <v>3</v>
      </c>
      <c r="C14" s="55" t="s">
        <v>87</v>
      </c>
      <c r="D14" s="55" t="s">
        <v>40</v>
      </c>
      <c r="E14" s="55" t="s">
        <v>239</v>
      </c>
      <c r="F14" s="79" t="s">
        <v>43</v>
      </c>
    </row>
    <row r="15" spans="2:6" x14ac:dyDescent="0.25">
      <c r="B15" s="71" t="s">
        <v>245</v>
      </c>
      <c r="C15" s="64"/>
      <c r="D15" s="65">
        <v>32804</v>
      </c>
      <c r="E15" s="65"/>
      <c r="F15" s="65"/>
    </row>
    <row r="16" spans="2:6" x14ac:dyDescent="0.25">
      <c r="B16" s="71" t="s">
        <v>246</v>
      </c>
      <c r="C16" s="64"/>
      <c r="D16" s="65">
        <v>932.4</v>
      </c>
      <c r="E16" s="65"/>
      <c r="F16" s="65"/>
    </row>
    <row r="17" spans="2:6" x14ac:dyDescent="0.25">
      <c r="B17" s="71" t="s">
        <v>247</v>
      </c>
      <c r="C17" s="64"/>
      <c r="D17" s="65">
        <v>25002.33</v>
      </c>
      <c r="E17" s="65"/>
      <c r="F17" s="65"/>
    </row>
    <row r="18" spans="2:6" x14ac:dyDescent="0.25">
      <c r="B18" s="71" t="s">
        <v>248</v>
      </c>
      <c r="C18" s="64"/>
      <c r="D18" s="65">
        <v>983</v>
      </c>
      <c r="E18" s="65"/>
      <c r="F18" s="65"/>
    </row>
    <row r="19" spans="2:6" x14ac:dyDescent="0.25">
      <c r="B19" s="71" t="s">
        <v>249</v>
      </c>
      <c r="C19" s="64"/>
      <c r="D19" s="65">
        <v>10472</v>
      </c>
      <c r="E19" s="65"/>
      <c r="F19" s="65"/>
    </row>
    <row r="20" spans="2:6" x14ac:dyDescent="0.25">
      <c r="B20" s="71" t="s">
        <v>250</v>
      </c>
      <c r="C20" s="64"/>
      <c r="D20" s="65">
        <v>31288.43</v>
      </c>
      <c r="E20" s="65"/>
      <c r="F20" s="65"/>
    </row>
    <row r="21" spans="2:6" x14ac:dyDescent="0.25">
      <c r="B21" s="71" t="s">
        <v>264</v>
      </c>
      <c r="C21" s="64"/>
      <c r="D21" s="65">
        <v>10000</v>
      </c>
      <c r="E21" s="65"/>
      <c r="F21" s="65"/>
    </row>
    <row r="22" spans="2:6" x14ac:dyDescent="0.25">
      <c r="B22" s="71" t="s">
        <v>251</v>
      </c>
      <c r="C22" s="64"/>
      <c r="D22" s="65">
        <v>20000</v>
      </c>
      <c r="E22" s="65"/>
      <c r="F22" s="65"/>
    </row>
    <row r="23" spans="2:6" x14ac:dyDescent="0.25">
      <c r="B23" s="71" t="s">
        <v>252</v>
      </c>
      <c r="C23" s="64"/>
      <c r="D23" s="65">
        <v>0.1</v>
      </c>
      <c r="E23" s="65"/>
      <c r="F23" s="65"/>
    </row>
    <row r="24" spans="2:6" x14ac:dyDescent="0.25">
      <c r="B24" s="71" t="s">
        <v>253</v>
      </c>
      <c r="C24" s="64"/>
      <c r="D24" s="65">
        <v>19075</v>
      </c>
      <c r="E24" s="65"/>
      <c r="F24" s="65"/>
    </row>
    <row r="25" spans="2:6" x14ac:dyDescent="0.25">
      <c r="B25" s="71" t="s">
        <v>254</v>
      </c>
      <c r="C25" s="64"/>
      <c r="D25" s="65">
        <v>1000</v>
      </c>
      <c r="E25" s="65"/>
      <c r="F25" s="65"/>
    </row>
    <row r="26" spans="2:6" x14ac:dyDescent="0.25">
      <c r="B26" s="71" t="s">
        <v>255</v>
      </c>
      <c r="C26" s="64"/>
      <c r="D26" s="65">
        <v>25499</v>
      </c>
      <c r="E26" s="65"/>
      <c r="F26" s="65"/>
    </row>
    <row r="27" spans="2:6" x14ac:dyDescent="0.25">
      <c r="B27" s="71" t="s">
        <v>265</v>
      </c>
      <c r="C27" s="64"/>
      <c r="D27" s="65">
        <v>-15200</v>
      </c>
      <c r="E27" s="65"/>
      <c r="F27" s="65"/>
    </row>
    <row r="28" spans="2:6" x14ac:dyDescent="0.25">
      <c r="B28" s="71" t="s">
        <v>256</v>
      </c>
      <c r="C28" s="64"/>
      <c r="D28" s="65">
        <v>12000</v>
      </c>
      <c r="E28" s="65"/>
      <c r="F28" s="65"/>
    </row>
    <row r="29" spans="2:6" x14ac:dyDescent="0.25">
      <c r="B29" s="71" t="s">
        <v>925</v>
      </c>
      <c r="C29" s="64"/>
      <c r="D29" s="65">
        <v>209584</v>
      </c>
      <c r="E29" s="65"/>
      <c r="F29" s="65"/>
    </row>
    <row r="30" spans="2:6" x14ac:dyDescent="0.25">
      <c r="B30" s="71" t="s">
        <v>926</v>
      </c>
      <c r="C30" s="64"/>
      <c r="D30" s="65">
        <v>10527.61</v>
      </c>
      <c r="E30" s="65"/>
      <c r="F30" s="65"/>
    </row>
    <row r="31" spans="2:6" x14ac:dyDescent="0.25">
      <c r="B31" s="71" t="s">
        <v>245</v>
      </c>
      <c r="C31" s="64"/>
      <c r="D31" s="65">
        <v>3109</v>
      </c>
      <c r="E31" s="65"/>
      <c r="F31" s="65"/>
    </row>
    <row r="32" spans="2:6" x14ac:dyDescent="0.25">
      <c r="B32" s="95"/>
      <c r="C32" s="82" t="s">
        <v>257</v>
      </c>
      <c r="D32" s="96">
        <f>SUM(D15:D31)</f>
        <v>397076.87</v>
      </c>
      <c r="E32" s="65"/>
      <c r="F32" s="65"/>
    </row>
    <row r="33" spans="2:6" x14ac:dyDescent="0.25">
      <c r="B33" s="71" t="s">
        <v>245</v>
      </c>
      <c r="C33" s="64"/>
      <c r="D33" s="65">
        <v>75</v>
      </c>
      <c r="E33" s="65"/>
      <c r="F33" s="65"/>
    </row>
    <row r="34" spans="2:6" x14ac:dyDescent="0.25">
      <c r="B34" s="71" t="s">
        <v>258</v>
      </c>
      <c r="C34" s="64"/>
      <c r="D34" s="65">
        <v>-2198</v>
      </c>
      <c r="E34" s="65"/>
      <c r="F34" s="65"/>
    </row>
    <row r="35" spans="2:6" x14ac:dyDescent="0.25">
      <c r="B35" s="71" t="s">
        <v>259</v>
      </c>
      <c r="C35" s="64"/>
      <c r="D35" s="65">
        <v>3582.94</v>
      </c>
      <c r="E35" s="65"/>
      <c r="F35" s="65"/>
    </row>
    <row r="36" spans="2:6" x14ac:dyDescent="0.25">
      <c r="B36" s="71" t="s">
        <v>333</v>
      </c>
      <c r="C36" s="64"/>
      <c r="D36" s="65">
        <v>2616.14</v>
      </c>
      <c r="E36" s="65"/>
      <c r="F36" s="65"/>
    </row>
    <row r="37" spans="2:6" x14ac:dyDescent="0.25">
      <c r="B37" s="71" t="s">
        <v>260</v>
      </c>
      <c r="C37" s="64"/>
      <c r="D37" s="65">
        <v>2011.87</v>
      </c>
      <c r="E37" s="65"/>
      <c r="F37" s="65"/>
    </row>
    <row r="38" spans="2:6" x14ac:dyDescent="0.25">
      <c r="B38" s="71" t="s">
        <v>248</v>
      </c>
      <c r="C38" s="64"/>
      <c r="D38" s="65">
        <v>16801</v>
      </c>
      <c r="E38" s="65"/>
      <c r="F38" s="65"/>
    </row>
    <row r="39" spans="2:6" x14ac:dyDescent="0.25">
      <c r="B39" s="71" t="s">
        <v>261</v>
      </c>
      <c r="C39" s="64"/>
      <c r="D39" s="65">
        <v>872</v>
      </c>
      <c r="E39" s="65"/>
      <c r="F39" s="65"/>
    </row>
    <row r="40" spans="2:6" x14ac:dyDescent="0.25">
      <c r="B40" s="71" t="s">
        <v>262</v>
      </c>
      <c r="C40" s="64"/>
      <c r="D40" s="65">
        <v>184812</v>
      </c>
      <c r="E40" s="65"/>
      <c r="F40" s="65"/>
    </row>
    <row r="41" spans="2:6" x14ac:dyDescent="0.25">
      <c r="B41" s="71" t="s">
        <v>263</v>
      </c>
      <c r="C41" s="64"/>
      <c r="D41" s="65">
        <v>-67205</v>
      </c>
      <c r="E41" s="65"/>
      <c r="F41" s="65"/>
    </row>
    <row r="42" spans="2:6" x14ac:dyDescent="0.25">
      <c r="B42" s="95"/>
      <c r="C42" s="82" t="s">
        <v>54</v>
      </c>
      <c r="D42" s="96">
        <f>SUM(D33:D41)</f>
        <v>141367.95000000001</v>
      </c>
      <c r="E42" s="65"/>
      <c r="F42" s="65"/>
    </row>
    <row r="43" spans="2:6" x14ac:dyDescent="0.25">
      <c r="B43" s="71"/>
      <c r="C43" s="64"/>
      <c r="D43" s="65"/>
      <c r="E43" s="65"/>
      <c r="F43" s="65"/>
    </row>
    <row r="44" spans="2:6" x14ac:dyDescent="0.25">
      <c r="B44" s="71"/>
      <c r="C44" s="82" t="s">
        <v>31</v>
      </c>
      <c r="D44" s="96">
        <f>+D32+D42</f>
        <v>538444.82000000007</v>
      </c>
      <c r="E44" s="9"/>
      <c r="F44" s="9"/>
    </row>
    <row r="46" spans="2:6" x14ac:dyDescent="0.25">
      <c r="D46" s="10"/>
    </row>
    <row r="47" spans="2:6" x14ac:dyDescent="0.25">
      <c r="D47" s="10"/>
    </row>
    <row r="48" spans="2:6" x14ac:dyDescent="0.25">
      <c r="D48" s="10"/>
    </row>
    <row r="49" spans="2:6" x14ac:dyDescent="0.25">
      <c r="D49" s="10"/>
    </row>
    <row r="50" spans="2:6" x14ac:dyDescent="0.25">
      <c r="D50" s="10"/>
    </row>
    <row r="51" spans="2:6" x14ac:dyDescent="0.25">
      <c r="D51" s="10"/>
    </row>
    <row r="52" spans="2:6" x14ac:dyDescent="0.25">
      <c r="D52" s="10"/>
    </row>
    <row r="53" spans="2:6" x14ac:dyDescent="0.25">
      <c r="D53" s="10"/>
    </row>
    <row r="54" spans="2:6" x14ac:dyDescent="0.25">
      <c r="D54" s="10"/>
    </row>
    <row r="58" spans="2:6" x14ac:dyDescent="0.25">
      <c r="B58" s="287" t="s">
        <v>32</v>
      </c>
      <c r="C58" s="287"/>
      <c r="D58" s="287" t="s">
        <v>33</v>
      </c>
      <c r="E58" s="287"/>
      <c r="F58" s="129" t="s">
        <v>34</v>
      </c>
    </row>
    <row r="59" spans="2:6" x14ac:dyDescent="0.25">
      <c r="B59" s="161"/>
      <c r="C59" s="161"/>
      <c r="D59" s="161"/>
      <c r="E59" s="161"/>
      <c r="F59" s="161"/>
    </row>
    <row r="60" spans="2:6" x14ac:dyDescent="0.25">
      <c r="B60" s="161"/>
      <c r="C60" s="161"/>
      <c r="D60" s="161"/>
      <c r="E60" s="161"/>
      <c r="F60" s="161"/>
    </row>
    <row r="61" spans="2:6" x14ac:dyDescent="0.25">
      <c r="B61" s="161"/>
      <c r="C61" s="161"/>
      <c r="D61" s="161"/>
      <c r="E61" s="161"/>
      <c r="F61" s="161"/>
    </row>
    <row r="62" spans="2:6" x14ac:dyDescent="0.25">
      <c r="B62" s="161"/>
      <c r="C62" s="161"/>
      <c r="D62" s="161"/>
      <c r="E62" s="161"/>
      <c r="F62" s="161"/>
    </row>
    <row r="63" spans="2:6" x14ac:dyDescent="0.25">
      <c r="B63" s="127"/>
      <c r="C63" s="127"/>
      <c r="D63" s="125"/>
      <c r="E63" s="125"/>
      <c r="F63" s="125"/>
    </row>
    <row r="64" spans="2:6" x14ac:dyDescent="0.25">
      <c r="B64" s="289" t="s">
        <v>616</v>
      </c>
      <c r="C64" s="289"/>
      <c r="D64" s="289" t="s">
        <v>623</v>
      </c>
      <c r="E64" s="289"/>
      <c r="F64" s="127" t="s">
        <v>626</v>
      </c>
    </row>
    <row r="65" spans="2:6" x14ac:dyDescent="0.25">
      <c r="B65" s="286" t="s">
        <v>515</v>
      </c>
      <c r="C65" s="286"/>
      <c r="D65" s="287" t="s">
        <v>607</v>
      </c>
      <c r="E65" s="287"/>
      <c r="F65" s="124" t="s">
        <v>519</v>
      </c>
    </row>
    <row r="66" spans="2:6" x14ac:dyDescent="0.25">
      <c r="B66" s="288" t="s">
        <v>516</v>
      </c>
      <c r="C66" s="288"/>
      <c r="D66" s="287" t="s">
        <v>622</v>
      </c>
      <c r="E66" s="287"/>
      <c r="F66" s="129" t="s">
        <v>518</v>
      </c>
    </row>
  </sheetData>
  <mergeCells count="8">
    <mergeCell ref="B66:C66"/>
    <mergeCell ref="D66:E66"/>
    <mergeCell ref="B58:C58"/>
    <mergeCell ref="D58:E58"/>
    <mergeCell ref="B64:C64"/>
    <mergeCell ref="D64:E64"/>
    <mergeCell ref="B65:C65"/>
    <mergeCell ref="D65:E65"/>
  </mergeCells>
  <pageMargins left="0.25" right="0.25" top="0.75" bottom="0.75" header="0.3" footer="0.3"/>
  <pageSetup scale="71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65"/>
  <sheetViews>
    <sheetView topLeftCell="A10" workbookViewId="0">
      <selection activeCell="C61" sqref="C61"/>
    </sheetView>
  </sheetViews>
  <sheetFormatPr baseColWidth="10" defaultRowHeight="15" x14ac:dyDescent="0.25"/>
  <cols>
    <col min="2" max="2" width="33.85546875" customWidth="1"/>
    <col min="3" max="3" width="30.28515625" customWidth="1"/>
    <col min="4" max="4" width="16.42578125" customWidth="1"/>
    <col min="5" max="5" width="17.85546875" customWidth="1"/>
    <col min="6" max="6" width="31.42578125" customWidth="1"/>
  </cols>
  <sheetData>
    <row r="2" spans="2:6" x14ac:dyDescent="0.25">
      <c r="B2" s="15"/>
      <c r="C2" s="27" t="s">
        <v>20</v>
      </c>
      <c r="D2" s="15"/>
      <c r="E2" s="15"/>
      <c r="F2" s="15"/>
    </row>
    <row r="3" spans="2:6" x14ac:dyDescent="0.25">
      <c r="B3" s="15"/>
      <c r="C3" s="27" t="s">
        <v>21</v>
      </c>
      <c r="D3" s="15"/>
      <c r="E3" s="15"/>
      <c r="F3" s="15"/>
    </row>
    <row r="4" spans="2:6" x14ac:dyDescent="0.25">
      <c r="B4" s="15"/>
      <c r="C4" s="27" t="s">
        <v>36</v>
      </c>
      <c r="D4" s="15"/>
      <c r="E4" s="38" t="s">
        <v>921</v>
      </c>
      <c r="F4" s="15"/>
    </row>
    <row r="5" spans="2:6" x14ac:dyDescent="0.25">
      <c r="B5" s="15"/>
    </row>
    <row r="6" spans="2:6" x14ac:dyDescent="0.25">
      <c r="B6" s="15"/>
      <c r="C6" s="15"/>
      <c r="D6" s="15"/>
      <c r="E6" s="15"/>
      <c r="F6" s="15"/>
    </row>
    <row r="7" spans="2:6" x14ac:dyDescent="0.25">
      <c r="B7" s="15"/>
      <c r="C7" s="14">
        <v>2.1</v>
      </c>
      <c r="D7" s="38" t="s">
        <v>242</v>
      </c>
      <c r="E7" s="15"/>
      <c r="F7" s="15"/>
    </row>
    <row r="8" spans="2:6" x14ac:dyDescent="0.25">
      <c r="B8" s="15"/>
      <c r="C8" s="94" t="s">
        <v>240</v>
      </c>
      <c r="D8" s="38" t="s">
        <v>243</v>
      </c>
      <c r="E8" s="15"/>
      <c r="F8" s="15"/>
    </row>
    <row r="9" spans="2:6" x14ac:dyDescent="0.25">
      <c r="B9" s="15"/>
      <c r="C9" s="94" t="s">
        <v>632</v>
      </c>
      <c r="D9" s="38" t="s">
        <v>552</v>
      </c>
      <c r="E9" s="15"/>
      <c r="F9" s="15"/>
    </row>
    <row r="10" spans="2:6" x14ac:dyDescent="0.25">
      <c r="B10" s="15"/>
      <c r="C10" s="14"/>
      <c r="D10" s="38"/>
      <c r="E10" s="15"/>
      <c r="F10" s="15"/>
    </row>
    <row r="11" spans="2:6" x14ac:dyDescent="0.25">
      <c r="B11" s="15"/>
      <c r="C11" s="15"/>
    </row>
    <row r="12" spans="2:6" x14ac:dyDescent="0.25">
      <c r="B12" s="80"/>
      <c r="C12" s="52"/>
      <c r="D12" s="52"/>
      <c r="E12" s="52" t="s">
        <v>238</v>
      </c>
      <c r="F12" s="77"/>
    </row>
    <row r="13" spans="2:6" x14ac:dyDescent="0.25">
      <c r="B13" s="55" t="s">
        <v>3</v>
      </c>
      <c r="C13" s="55" t="s">
        <v>87</v>
      </c>
      <c r="D13" s="55" t="s">
        <v>40</v>
      </c>
      <c r="E13" s="55" t="s">
        <v>239</v>
      </c>
      <c r="F13" s="79" t="s">
        <v>43</v>
      </c>
    </row>
    <row r="14" spans="2:6" x14ac:dyDescent="0.25">
      <c r="B14" s="71" t="s">
        <v>266</v>
      </c>
      <c r="C14" s="64"/>
      <c r="D14" s="65">
        <v>5600</v>
      </c>
      <c r="E14" s="65"/>
      <c r="F14" s="65"/>
    </row>
    <row r="15" spans="2:6" x14ac:dyDescent="0.25">
      <c r="B15" s="71" t="s">
        <v>267</v>
      </c>
      <c r="C15" s="64"/>
      <c r="D15" s="65">
        <v>514268</v>
      </c>
      <c r="E15" s="65"/>
      <c r="F15" s="65"/>
    </row>
    <row r="16" spans="2:6" x14ac:dyDescent="0.25">
      <c r="B16" s="71" t="s">
        <v>268</v>
      </c>
      <c r="C16" s="64"/>
      <c r="D16" s="65">
        <v>16097.84</v>
      </c>
      <c r="E16" s="65"/>
      <c r="F16" s="65"/>
    </row>
    <row r="17" spans="2:6" x14ac:dyDescent="0.25">
      <c r="B17" s="71" t="s">
        <v>927</v>
      </c>
      <c r="C17" s="64"/>
      <c r="D17" s="65">
        <v>109292.51</v>
      </c>
      <c r="E17" s="65"/>
      <c r="F17" s="65"/>
    </row>
    <row r="18" spans="2:6" x14ac:dyDescent="0.25">
      <c r="B18" s="71" t="s">
        <v>269</v>
      </c>
      <c r="C18" s="64"/>
      <c r="D18" s="65">
        <v>52429.4</v>
      </c>
      <c r="E18" s="65"/>
      <c r="F18" s="65"/>
    </row>
    <row r="19" spans="2:6" x14ac:dyDescent="0.25">
      <c r="B19" s="71" t="s">
        <v>928</v>
      </c>
      <c r="C19" s="64"/>
      <c r="D19" s="65">
        <v>46777</v>
      </c>
      <c r="E19" s="65"/>
      <c r="F19" s="65"/>
    </row>
    <row r="20" spans="2:6" x14ac:dyDescent="0.25">
      <c r="B20" s="71" t="s">
        <v>929</v>
      </c>
      <c r="C20" s="64"/>
      <c r="D20" s="65">
        <v>221179</v>
      </c>
      <c r="E20" s="65"/>
      <c r="F20" s="65"/>
    </row>
    <row r="21" spans="2:6" x14ac:dyDescent="0.25">
      <c r="B21" s="71" t="s">
        <v>270</v>
      </c>
      <c r="C21" s="64"/>
      <c r="D21" s="65">
        <v>34800</v>
      </c>
      <c r="E21" s="65"/>
      <c r="F21" s="65"/>
    </row>
    <row r="22" spans="2:6" x14ac:dyDescent="0.25">
      <c r="B22" s="71" t="s">
        <v>271</v>
      </c>
      <c r="C22" s="64"/>
      <c r="D22" s="65">
        <v>27840</v>
      </c>
      <c r="E22" s="65"/>
      <c r="F22" s="65"/>
    </row>
    <row r="23" spans="2:6" x14ac:dyDescent="0.25">
      <c r="B23" s="71" t="s">
        <v>272</v>
      </c>
      <c r="C23" s="64"/>
      <c r="D23" s="65">
        <v>50440</v>
      </c>
      <c r="E23" s="65"/>
      <c r="F23" s="65"/>
    </row>
    <row r="24" spans="2:6" x14ac:dyDescent="0.25">
      <c r="B24" s="71" t="s">
        <v>273</v>
      </c>
      <c r="C24" s="64"/>
      <c r="D24" s="65">
        <v>50847.93</v>
      </c>
      <c r="E24" s="65"/>
      <c r="F24" s="65"/>
    </row>
    <row r="25" spans="2:6" x14ac:dyDescent="0.25">
      <c r="B25" s="71" t="s">
        <v>274</v>
      </c>
      <c r="C25" s="64"/>
      <c r="D25" s="65">
        <v>39440</v>
      </c>
      <c r="E25" s="65"/>
      <c r="F25" s="65"/>
    </row>
    <row r="26" spans="2:6" x14ac:dyDescent="0.25">
      <c r="B26" s="71" t="s">
        <v>275</v>
      </c>
      <c r="C26" s="64"/>
      <c r="D26" s="65">
        <v>629455.39</v>
      </c>
      <c r="E26" s="65"/>
      <c r="F26" s="65"/>
    </row>
    <row r="27" spans="2:6" x14ac:dyDescent="0.25">
      <c r="B27" s="71" t="s">
        <v>276</v>
      </c>
      <c r="C27" s="64"/>
      <c r="D27" s="65">
        <v>550</v>
      </c>
      <c r="E27" s="65"/>
      <c r="F27" s="65"/>
    </row>
    <row r="28" spans="2:6" x14ac:dyDescent="0.25">
      <c r="B28" s="71" t="s">
        <v>277</v>
      </c>
      <c r="C28" s="64"/>
      <c r="D28" s="65">
        <v>35747.360000000001</v>
      </c>
      <c r="E28" s="65"/>
      <c r="F28" s="65"/>
    </row>
    <row r="29" spans="2:6" x14ac:dyDescent="0.25">
      <c r="B29" s="71" t="s">
        <v>278</v>
      </c>
      <c r="C29" s="64"/>
      <c r="D29" s="65">
        <v>2000</v>
      </c>
      <c r="E29" s="65"/>
      <c r="F29" s="65"/>
    </row>
    <row r="30" spans="2:6" x14ac:dyDescent="0.25">
      <c r="B30" s="71" t="s">
        <v>279</v>
      </c>
      <c r="C30" s="64"/>
      <c r="D30" s="65">
        <v>38894.39</v>
      </c>
      <c r="E30" s="65"/>
      <c r="F30" s="65"/>
    </row>
    <row r="31" spans="2:6" x14ac:dyDescent="0.25">
      <c r="B31" s="71" t="s">
        <v>280</v>
      </c>
      <c r="C31" s="64"/>
      <c r="D31" s="65">
        <v>450</v>
      </c>
      <c r="E31" s="65"/>
      <c r="F31" s="65"/>
    </row>
    <row r="32" spans="2:6" x14ac:dyDescent="0.25">
      <c r="B32" s="71" t="s">
        <v>281</v>
      </c>
      <c r="C32" s="64"/>
      <c r="D32" s="65">
        <v>3306</v>
      </c>
      <c r="E32" s="65"/>
      <c r="F32" s="65"/>
    </row>
    <row r="33" spans="2:6" x14ac:dyDescent="0.25">
      <c r="B33" s="71" t="s">
        <v>282</v>
      </c>
      <c r="C33" s="64"/>
      <c r="D33" s="65">
        <v>2500</v>
      </c>
      <c r="E33" s="65"/>
      <c r="F33" s="65"/>
    </row>
    <row r="34" spans="2:6" x14ac:dyDescent="0.25">
      <c r="B34" s="71" t="s">
        <v>283</v>
      </c>
      <c r="C34" s="64"/>
      <c r="D34" s="65">
        <v>1127.8399999999999</v>
      </c>
      <c r="E34" s="65"/>
      <c r="F34" s="65"/>
    </row>
    <row r="35" spans="2:6" x14ac:dyDescent="0.25">
      <c r="B35" s="71" t="s">
        <v>284</v>
      </c>
      <c r="C35" s="64"/>
      <c r="D35" s="65">
        <v>137296</v>
      </c>
      <c r="E35" s="65"/>
      <c r="F35" s="65"/>
    </row>
    <row r="36" spans="2:6" x14ac:dyDescent="0.25">
      <c r="B36" s="71" t="s">
        <v>285</v>
      </c>
      <c r="C36" s="64"/>
      <c r="D36" s="65">
        <v>13920</v>
      </c>
      <c r="E36" s="65"/>
      <c r="F36" s="65"/>
    </row>
    <row r="37" spans="2:6" x14ac:dyDescent="0.25">
      <c r="B37" s="71" t="s">
        <v>286</v>
      </c>
      <c r="C37" s="64"/>
      <c r="D37" s="65">
        <v>4640</v>
      </c>
      <c r="E37" s="65"/>
      <c r="F37" s="65"/>
    </row>
    <row r="38" spans="2:6" x14ac:dyDescent="0.25">
      <c r="B38" s="71" t="s">
        <v>287</v>
      </c>
      <c r="C38" s="64"/>
      <c r="D38" s="65">
        <v>13523.2</v>
      </c>
      <c r="E38" s="65"/>
      <c r="F38" s="65"/>
    </row>
    <row r="39" spans="2:6" x14ac:dyDescent="0.25">
      <c r="B39" s="71" t="s">
        <v>288</v>
      </c>
      <c r="C39" s="64"/>
      <c r="D39" s="65">
        <v>13920</v>
      </c>
      <c r="E39" s="65"/>
      <c r="F39" s="65"/>
    </row>
    <row r="40" spans="2:6" x14ac:dyDescent="0.25">
      <c r="B40" s="71" t="s">
        <v>289</v>
      </c>
      <c r="C40" s="64"/>
      <c r="D40" s="65">
        <v>1140</v>
      </c>
      <c r="E40" s="65"/>
      <c r="F40" s="65"/>
    </row>
    <row r="41" spans="2:6" x14ac:dyDescent="0.25">
      <c r="B41" s="71" t="s">
        <v>322</v>
      </c>
      <c r="C41" s="64"/>
      <c r="D41" s="65">
        <v>47560</v>
      </c>
      <c r="E41" s="65"/>
      <c r="F41" s="65"/>
    </row>
    <row r="42" spans="2:6" x14ac:dyDescent="0.25">
      <c r="B42" s="71" t="s">
        <v>290</v>
      </c>
      <c r="C42" s="64"/>
      <c r="D42" s="65">
        <v>270</v>
      </c>
      <c r="E42" s="65"/>
      <c r="F42" s="65"/>
    </row>
    <row r="43" spans="2:6" x14ac:dyDescent="0.25">
      <c r="B43" s="71" t="s">
        <v>291</v>
      </c>
      <c r="C43" s="64"/>
      <c r="D43" s="65">
        <v>25798.86</v>
      </c>
      <c r="E43" s="65"/>
      <c r="F43" s="65"/>
    </row>
    <row r="44" spans="2:6" x14ac:dyDescent="0.25">
      <c r="B44" s="71" t="s">
        <v>930</v>
      </c>
      <c r="C44" s="64"/>
      <c r="D44" s="65">
        <v>62610.98</v>
      </c>
      <c r="E44" s="65"/>
      <c r="F44" s="65"/>
    </row>
    <row r="45" spans="2:6" x14ac:dyDescent="0.25">
      <c r="B45" s="71" t="s">
        <v>292</v>
      </c>
      <c r="C45" s="64"/>
      <c r="D45" s="65">
        <v>32802.94</v>
      </c>
      <c r="E45" s="65"/>
      <c r="F45" s="65"/>
    </row>
    <row r="46" spans="2:6" x14ac:dyDescent="0.25">
      <c r="B46" s="71" t="s">
        <v>293</v>
      </c>
      <c r="C46" s="64"/>
      <c r="D46" s="65">
        <v>50000</v>
      </c>
      <c r="E46" s="65"/>
      <c r="F46" s="65"/>
    </row>
    <row r="47" spans="2:6" x14ac:dyDescent="0.25">
      <c r="B47" s="71" t="s">
        <v>931</v>
      </c>
      <c r="C47" s="64"/>
      <c r="D47" s="65">
        <v>3381</v>
      </c>
      <c r="E47" s="65"/>
      <c r="F47" s="65"/>
    </row>
    <row r="48" spans="2:6" x14ac:dyDescent="0.25">
      <c r="B48" s="71" t="s">
        <v>294</v>
      </c>
      <c r="C48" s="64"/>
      <c r="D48" s="65">
        <v>122.49</v>
      </c>
      <c r="E48" s="65"/>
      <c r="F48" s="65"/>
    </row>
    <row r="49" spans="2:6" x14ac:dyDescent="0.25">
      <c r="B49" s="71" t="s">
        <v>932</v>
      </c>
      <c r="C49" s="64"/>
      <c r="D49" s="65">
        <v>48399.55</v>
      </c>
      <c r="E49" s="65"/>
      <c r="F49" s="65"/>
    </row>
    <row r="50" spans="2:6" x14ac:dyDescent="0.25">
      <c r="B50" s="71" t="s">
        <v>295</v>
      </c>
      <c r="C50" s="64"/>
      <c r="D50" s="65">
        <v>12516.12</v>
      </c>
      <c r="E50" s="65"/>
      <c r="F50" s="65"/>
    </row>
    <row r="51" spans="2:6" x14ac:dyDescent="0.25">
      <c r="B51" s="71" t="s">
        <v>296</v>
      </c>
      <c r="C51" s="64"/>
      <c r="D51" s="65">
        <v>269627</v>
      </c>
      <c r="E51" s="65"/>
      <c r="F51" s="65"/>
    </row>
    <row r="52" spans="2:6" x14ac:dyDescent="0.25">
      <c r="B52" s="71" t="s">
        <v>933</v>
      </c>
      <c r="C52" s="64"/>
      <c r="D52" s="65">
        <v>11399.6</v>
      </c>
      <c r="E52" s="65"/>
      <c r="F52" s="65"/>
    </row>
    <row r="53" spans="2:6" x14ac:dyDescent="0.25">
      <c r="B53" s="71" t="s">
        <v>297</v>
      </c>
      <c r="C53" s="64"/>
      <c r="D53" s="65">
        <v>170000.18</v>
      </c>
      <c r="E53" s="65"/>
      <c r="F53" s="65"/>
    </row>
    <row r="54" spans="2:6" x14ac:dyDescent="0.25">
      <c r="D54" s="9">
        <f>SUM(D14:D53)</f>
        <v>2801970.58</v>
      </c>
      <c r="E54" s="167" t="s">
        <v>633</v>
      </c>
    </row>
    <row r="57" spans="2:6" x14ac:dyDescent="0.25">
      <c r="B57" s="287" t="s">
        <v>32</v>
      </c>
      <c r="C57" s="287"/>
      <c r="D57" s="299" t="s">
        <v>630</v>
      </c>
      <c r="E57" s="299"/>
      <c r="F57" s="129" t="s">
        <v>34</v>
      </c>
    </row>
    <row r="58" spans="2:6" x14ac:dyDescent="0.25">
      <c r="B58" s="161"/>
      <c r="C58" s="161"/>
      <c r="D58" s="166"/>
      <c r="E58" s="166"/>
      <c r="F58" s="161"/>
    </row>
    <row r="59" spans="2:6" x14ac:dyDescent="0.25">
      <c r="B59" s="161"/>
      <c r="C59" s="161"/>
      <c r="D59" s="166"/>
      <c r="E59" s="166"/>
      <c r="F59" s="161"/>
    </row>
    <row r="60" spans="2:6" x14ac:dyDescent="0.25">
      <c r="B60" s="161"/>
      <c r="C60" s="161"/>
      <c r="D60" s="166"/>
      <c r="E60" s="166"/>
      <c r="F60" s="161"/>
    </row>
    <row r="61" spans="2:6" x14ac:dyDescent="0.25">
      <c r="B61" s="161"/>
      <c r="C61" s="161"/>
      <c r="D61" s="166"/>
      <c r="E61" s="166"/>
      <c r="F61" s="161"/>
    </row>
    <row r="62" spans="2:6" x14ac:dyDescent="0.25">
      <c r="B62" s="127"/>
      <c r="C62" s="127"/>
      <c r="D62" s="125"/>
      <c r="E62" s="125"/>
      <c r="F62" s="125"/>
    </row>
    <row r="63" spans="2:6" x14ac:dyDescent="0.25">
      <c r="B63" s="289" t="s">
        <v>616</v>
      </c>
      <c r="C63" s="289"/>
      <c r="D63" s="289" t="s">
        <v>616</v>
      </c>
      <c r="E63" s="289"/>
      <c r="F63" s="127" t="s">
        <v>626</v>
      </c>
    </row>
    <row r="64" spans="2:6" x14ac:dyDescent="0.25">
      <c r="B64" s="286" t="s">
        <v>515</v>
      </c>
      <c r="C64" s="286"/>
      <c r="D64" s="299" t="s">
        <v>607</v>
      </c>
      <c r="E64" s="299"/>
      <c r="F64" s="124" t="s">
        <v>519</v>
      </c>
    </row>
    <row r="65" spans="2:6" x14ac:dyDescent="0.25">
      <c r="B65" s="288" t="s">
        <v>516</v>
      </c>
      <c r="C65" s="288"/>
      <c r="D65" s="287" t="s">
        <v>622</v>
      </c>
      <c r="E65" s="287"/>
      <c r="F65" s="129" t="s">
        <v>518</v>
      </c>
    </row>
  </sheetData>
  <mergeCells count="8">
    <mergeCell ref="B65:C65"/>
    <mergeCell ref="D65:E65"/>
    <mergeCell ref="B57:C57"/>
    <mergeCell ref="D57:E57"/>
    <mergeCell ref="B63:C63"/>
    <mergeCell ref="D63:E63"/>
    <mergeCell ref="B64:C64"/>
    <mergeCell ref="D64:E64"/>
  </mergeCells>
  <pageMargins left="0.25" right="0.25" top="0.75" bottom="0.75" header="0.3" footer="0.3"/>
  <pageSetup scale="72" fitToHeight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F79"/>
  <sheetViews>
    <sheetView topLeftCell="A43" workbookViewId="0">
      <selection activeCell="C73" sqref="C73"/>
    </sheetView>
  </sheetViews>
  <sheetFormatPr baseColWidth="10" defaultRowHeight="15" x14ac:dyDescent="0.25"/>
  <cols>
    <col min="2" max="2" width="40.140625" customWidth="1"/>
    <col min="3" max="3" width="23.85546875" customWidth="1"/>
    <col min="4" max="4" width="18.140625" customWidth="1"/>
    <col min="5" max="5" width="13.7109375" customWidth="1"/>
    <col min="6" max="6" width="30.42578125" customWidth="1"/>
  </cols>
  <sheetData>
    <row r="4" spans="2:6" x14ac:dyDescent="0.25">
      <c r="B4" s="15"/>
      <c r="C4" s="27" t="s">
        <v>20</v>
      </c>
      <c r="D4" s="15"/>
      <c r="E4" s="15"/>
      <c r="F4" s="15"/>
    </row>
    <row r="5" spans="2:6" x14ac:dyDescent="0.25">
      <c r="B5" s="15"/>
      <c r="C5" s="27" t="s">
        <v>21</v>
      </c>
      <c r="D5" s="15"/>
      <c r="E5" s="15"/>
      <c r="F5" s="15"/>
    </row>
    <row r="6" spans="2:6" x14ac:dyDescent="0.25">
      <c r="B6" s="15"/>
      <c r="C6" s="27" t="s">
        <v>36</v>
      </c>
      <c r="D6" s="15"/>
      <c r="E6" s="38" t="s">
        <v>945</v>
      </c>
      <c r="F6" s="15"/>
    </row>
    <row r="7" spans="2:6" x14ac:dyDescent="0.25">
      <c r="B7" s="15"/>
    </row>
    <row r="8" spans="2:6" x14ac:dyDescent="0.25">
      <c r="B8" s="15"/>
      <c r="C8" s="15"/>
      <c r="D8" s="15"/>
      <c r="E8" s="15"/>
      <c r="F8" s="15"/>
    </row>
    <row r="9" spans="2:6" x14ac:dyDescent="0.25">
      <c r="B9" s="15"/>
      <c r="C9" s="14">
        <v>2.1</v>
      </c>
      <c r="D9" s="38" t="s">
        <v>242</v>
      </c>
      <c r="E9" s="15"/>
      <c r="F9" s="15"/>
    </row>
    <row r="10" spans="2:6" x14ac:dyDescent="0.25">
      <c r="B10" s="15"/>
      <c r="C10" s="94" t="s">
        <v>240</v>
      </c>
      <c r="D10" s="38" t="s">
        <v>243</v>
      </c>
      <c r="E10" s="15"/>
      <c r="F10" s="15"/>
    </row>
    <row r="11" spans="2:6" x14ac:dyDescent="0.25">
      <c r="B11" s="15"/>
      <c r="C11" s="94" t="s">
        <v>632</v>
      </c>
      <c r="D11" s="38" t="s">
        <v>552</v>
      </c>
      <c r="E11" s="15"/>
      <c r="F11" s="15"/>
    </row>
    <row r="12" spans="2:6" x14ac:dyDescent="0.25">
      <c r="B12" s="15"/>
      <c r="C12" s="14"/>
      <c r="D12" s="38"/>
      <c r="E12" s="15"/>
      <c r="F12" s="15"/>
    </row>
    <row r="13" spans="2:6" x14ac:dyDescent="0.25">
      <c r="B13" s="15"/>
      <c r="C13" s="15"/>
    </row>
    <row r="14" spans="2:6" x14ac:dyDescent="0.25">
      <c r="B14" s="80"/>
      <c r="C14" s="52"/>
      <c r="D14" s="52"/>
      <c r="E14" s="52" t="s">
        <v>238</v>
      </c>
      <c r="F14" s="77"/>
    </row>
    <row r="15" spans="2:6" x14ac:dyDescent="0.25">
      <c r="B15" s="55" t="s">
        <v>3</v>
      </c>
      <c r="C15" s="55" t="s">
        <v>87</v>
      </c>
      <c r="D15" s="55" t="s">
        <v>40</v>
      </c>
      <c r="E15" s="55" t="s">
        <v>239</v>
      </c>
      <c r="F15" s="79" t="s">
        <v>43</v>
      </c>
    </row>
    <row r="16" spans="2:6" x14ac:dyDescent="0.25">
      <c r="B16" s="98"/>
      <c r="C16" s="99"/>
      <c r="D16" s="97">
        <f>+'CTS POR PAGAR CTO PLAZO 2015'!D54</f>
        <v>2801970.58</v>
      </c>
      <c r="E16" s="99"/>
      <c r="F16" s="100"/>
    </row>
    <row r="17" spans="2:6" x14ac:dyDescent="0.25">
      <c r="B17" s="212" t="s">
        <v>934</v>
      </c>
      <c r="C17" s="213"/>
      <c r="D17" s="91">
        <v>8774</v>
      </c>
      <c r="E17" s="99"/>
      <c r="F17" s="100"/>
    </row>
    <row r="18" spans="2:6" x14ac:dyDescent="0.25">
      <c r="B18" s="212" t="s">
        <v>935</v>
      </c>
      <c r="C18" s="213"/>
      <c r="D18" s="91">
        <v>115933.86</v>
      </c>
      <c r="E18" s="99"/>
      <c r="F18" s="100"/>
    </row>
    <row r="19" spans="2:6" x14ac:dyDescent="0.25">
      <c r="B19" s="71" t="s">
        <v>298</v>
      </c>
      <c r="C19" s="64"/>
      <c r="D19" s="65">
        <v>286</v>
      </c>
      <c r="E19" s="65"/>
      <c r="F19" s="65"/>
    </row>
    <row r="20" spans="2:6" x14ac:dyDescent="0.25">
      <c r="B20" s="71" t="s">
        <v>299</v>
      </c>
      <c r="C20" s="64"/>
      <c r="D20" s="65">
        <v>2552</v>
      </c>
      <c r="E20" s="65"/>
      <c r="F20" s="65"/>
    </row>
    <row r="21" spans="2:6" x14ac:dyDescent="0.25">
      <c r="B21" s="71" t="s">
        <v>300</v>
      </c>
      <c r="C21" s="64"/>
      <c r="D21" s="65">
        <v>-4228.96</v>
      </c>
      <c r="E21" s="65"/>
      <c r="F21" s="65"/>
    </row>
    <row r="22" spans="2:6" x14ac:dyDescent="0.25">
      <c r="B22" s="71" t="s">
        <v>301</v>
      </c>
      <c r="C22" s="64"/>
      <c r="D22" s="65">
        <v>22657.17</v>
      </c>
      <c r="E22" s="65"/>
      <c r="F22" s="65"/>
    </row>
    <row r="23" spans="2:6" x14ac:dyDescent="0.25">
      <c r="B23" s="71" t="s">
        <v>302</v>
      </c>
      <c r="C23" s="64"/>
      <c r="D23" s="65">
        <v>13396.32</v>
      </c>
      <c r="E23" s="65"/>
      <c r="F23" s="65"/>
    </row>
    <row r="24" spans="2:6" x14ac:dyDescent="0.25">
      <c r="B24" s="71" t="s">
        <v>303</v>
      </c>
      <c r="C24" s="64"/>
      <c r="D24" s="65">
        <v>88596.47</v>
      </c>
      <c r="E24" s="65"/>
      <c r="F24" s="65"/>
    </row>
    <row r="25" spans="2:6" x14ac:dyDescent="0.25">
      <c r="B25" s="71" t="s">
        <v>304</v>
      </c>
      <c r="C25" s="64"/>
      <c r="D25" s="65">
        <v>3200</v>
      </c>
      <c r="E25" s="65"/>
      <c r="F25" s="65"/>
    </row>
    <row r="26" spans="2:6" x14ac:dyDescent="0.25">
      <c r="B26" s="71" t="s">
        <v>936</v>
      </c>
      <c r="C26" s="64"/>
      <c r="D26" s="65">
        <v>39837.65</v>
      </c>
      <c r="E26" s="65"/>
      <c r="F26" s="65"/>
    </row>
    <row r="27" spans="2:6" x14ac:dyDescent="0.25">
      <c r="B27" s="71" t="s">
        <v>937</v>
      </c>
      <c r="C27" s="64"/>
      <c r="D27" s="65">
        <v>39150</v>
      </c>
      <c r="E27" s="65"/>
      <c r="F27" s="65"/>
    </row>
    <row r="28" spans="2:6" x14ac:dyDescent="0.25">
      <c r="B28" s="71" t="s">
        <v>938</v>
      </c>
      <c r="C28" s="64"/>
      <c r="D28" s="65">
        <v>22800</v>
      </c>
      <c r="E28" s="65"/>
      <c r="F28" s="65"/>
    </row>
    <row r="29" spans="2:6" x14ac:dyDescent="0.25">
      <c r="B29" s="71" t="s">
        <v>305</v>
      </c>
      <c r="C29" s="64"/>
      <c r="D29" s="65">
        <v>5860</v>
      </c>
      <c r="E29" s="65"/>
      <c r="F29" s="65"/>
    </row>
    <row r="30" spans="2:6" x14ac:dyDescent="0.25">
      <c r="B30" s="71" t="s">
        <v>306</v>
      </c>
      <c r="C30" s="64"/>
      <c r="D30" s="65">
        <v>-0.88</v>
      </c>
      <c r="E30" s="65"/>
      <c r="F30" s="65"/>
    </row>
    <row r="31" spans="2:6" x14ac:dyDescent="0.25">
      <c r="B31" s="71" t="s">
        <v>307</v>
      </c>
      <c r="C31" s="64"/>
      <c r="D31" s="65">
        <v>100000</v>
      </c>
      <c r="E31" s="65"/>
      <c r="F31" s="65"/>
    </row>
    <row r="32" spans="2:6" x14ac:dyDescent="0.25">
      <c r="B32" s="71" t="s">
        <v>939</v>
      </c>
      <c r="C32" s="64"/>
      <c r="D32" s="65">
        <v>32480</v>
      </c>
      <c r="E32" s="65"/>
      <c r="F32" s="65"/>
    </row>
    <row r="33" spans="2:6" x14ac:dyDescent="0.25">
      <c r="B33" s="71" t="s">
        <v>308</v>
      </c>
      <c r="C33" s="64"/>
      <c r="D33" s="65">
        <v>41876</v>
      </c>
      <c r="E33" s="65"/>
      <c r="F33" s="65"/>
    </row>
    <row r="34" spans="2:6" x14ac:dyDescent="0.25">
      <c r="B34" s="71" t="s">
        <v>309</v>
      </c>
      <c r="C34" s="64"/>
      <c r="D34" s="65">
        <v>10092</v>
      </c>
      <c r="E34" s="65"/>
      <c r="F34" s="65"/>
    </row>
    <row r="35" spans="2:6" x14ac:dyDescent="0.25">
      <c r="B35" s="71" t="s">
        <v>310</v>
      </c>
      <c r="C35" s="64"/>
      <c r="D35" s="65">
        <v>1612.4</v>
      </c>
      <c r="E35" s="65"/>
      <c r="F35" s="65"/>
    </row>
    <row r="36" spans="2:6" x14ac:dyDescent="0.25">
      <c r="B36" s="71" t="s">
        <v>311</v>
      </c>
      <c r="C36" s="64"/>
      <c r="D36" s="65">
        <v>2370.5</v>
      </c>
      <c r="E36" s="65"/>
      <c r="F36" s="65"/>
    </row>
    <row r="37" spans="2:6" x14ac:dyDescent="0.25">
      <c r="B37" s="71" t="s">
        <v>312</v>
      </c>
      <c r="C37" s="64"/>
      <c r="D37" s="65">
        <v>38299.99</v>
      </c>
      <c r="E37" s="65"/>
      <c r="F37" s="65"/>
    </row>
    <row r="38" spans="2:6" x14ac:dyDescent="0.25">
      <c r="B38" s="71" t="s">
        <v>313</v>
      </c>
      <c r="C38" s="64"/>
      <c r="D38" s="65">
        <v>3000000</v>
      </c>
      <c r="E38" s="65"/>
      <c r="F38" s="65"/>
    </row>
    <row r="39" spans="2:6" x14ac:dyDescent="0.25">
      <c r="B39" s="71" t="s">
        <v>940</v>
      </c>
      <c r="C39" s="64"/>
      <c r="D39" s="65">
        <v>-1351</v>
      </c>
      <c r="E39" s="65"/>
      <c r="F39" s="65"/>
    </row>
    <row r="40" spans="2:6" x14ac:dyDescent="0.25">
      <c r="B40" s="71" t="s">
        <v>941</v>
      </c>
      <c r="C40" s="64"/>
      <c r="D40" s="65">
        <v>52551.72</v>
      </c>
      <c r="E40" s="65"/>
      <c r="F40" s="65"/>
    </row>
    <row r="41" spans="2:6" x14ac:dyDescent="0.25">
      <c r="B41" s="71" t="s">
        <v>942</v>
      </c>
      <c r="C41" s="64"/>
      <c r="D41" s="65">
        <v>18519.400000000001</v>
      </c>
      <c r="E41" s="65"/>
      <c r="F41" s="65"/>
    </row>
    <row r="42" spans="2:6" ht="14.25" customHeight="1" x14ac:dyDescent="0.25">
      <c r="B42" s="95"/>
      <c r="C42" s="101" t="s">
        <v>323</v>
      </c>
      <c r="D42" s="96">
        <f>SUM(D16:D41)</f>
        <v>6457235.2199999997</v>
      </c>
      <c r="E42" s="65"/>
      <c r="F42" s="65"/>
    </row>
    <row r="43" spans="2:6" ht="14.25" customHeight="1" x14ac:dyDescent="0.25">
      <c r="B43" s="214" t="s">
        <v>927</v>
      </c>
      <c r="C43" s="215"/>
      <c r="D43" s="216">
        <v>72695.06</v>
      </c>
      <c r="E43" s="65"/>
      <c r="F43" s="65"/>
    </row>
    <row r="44" spans="2:6" x14ac:dyDescent="0.25">
      <c r="B44" s="71" t="s">
        <v>314</v>
      </c>
      <c r="C44" s="64"/>
      <c r="D44" s="65">
        <v>2900</v>
      </c>
      <c r="E44" s="65"/>
      <c r="F44" s="65"/>
    </row>
    <row r="45" spans="2:6" x14ac:dyDescent="0.25">
      <c r="B45" s="71" t="s">
        <v>944</v>
      </c>
      <c r="C45" s="64"/>
      <c r="D45" s="65">
        <v>17232.96</v>
      </c>
      <c r="E45" s="65"/>
      <c r="F45" s="65"/>
    </row>
    <row r="46" spans="2:6" x14ac:dyDescent="0.25">
      <c r="B46" s="71" t="s">
        <v>315</v>
      </c>
      <c r="C46" s="64"/>
      <c r="D46" s="65">
        <v>6137.66</v>
      </c>
      <c r="E46" s="65"/>
      <c r="F46" s="65"/>
    </row>
    <row r="47" spans="2:6" x14ac:dyDescent="0.25">
      <c r="B47" s="71" t="s">
        <v>316</v>
      </c>
      <c r="C47" s="64"/>
      <c r="D47" s="65">
        <v>10885.28</v>
      </c>
      <c r="E47" s="65"/>
      <c r="F47" s="65"/>
    </row>
    <row r="48" spans="2:6" x14ac:dyDescent="0.25">
      <c r="B48" s="71" t="s">
        <v>317</v>
      </c>
      <c r="C48" s="64"/>
      <c r="D48" s="65">
        <v>180</v>
      </c>
      <c r="E48" s="65"/>
      <c r="F48" s="65"/>
    </row>
    <row r="49" spans="2:6" x14ac:dyDescent="0.25">
      <c r="B49" s="71" t="s">
        <v>318</v>
      </c>
      <c r="C49" s="64"/>
      <c r="D49" s="65">
        <v>23735.360000000001</v>
      </c>
      <c r="E49" s="65"/>
      <c r="F49" s="65"/>
    </row>
    <row r="50" spans="2:6" x14ac:dyDescent="0.25">
      <c r="B50" s="71" t="s">
        <v>935</v>
      </c>
      <c r="C50" s="64"/>
      <c r="D50" s="65">
        <v>27031.5</v>
      </c>
      <c r="E50" s="65"/>
      <c r="F50" s="65"/>
    </row>
    <row r="51" spans="2:6" x14ac:dyDescent="0.25">
      <c r="B51" s="71" t="s">
        <v>319</v>
      </c>
      <c r="C51" s="64"/>
      <c r="D51" s="65">
        <v>22249.599999999999</v>
      </c>
      <c r="E51" s="65"/>
      <c r="F51" s="65"/>
    </row>
    <row r="52" spans="2:6" x14ac:dyDescent="0.25">
      <c r="B52" s="71" t="s">
        <v>334</v>
      </c>
      <c r="C52" s="64"/>
      <c r="D52" s="65">
        <v>774</v>
      </c>
      <c r="E52" s="65"/>
      <c r="F52" s="65"/>
    </row>
    <row r="53" spans="2:6" x14ac:dyDescent="0.25">
      <c r="B53" s="71" t="s">
        <v>320</v>
      </c>
      <c r="C53" s="64"/>
      <c r="D53" s="65">
        <v>4292</v>
      </c>
      <c r="E53" s="65"/>
      <c r="F53" s="65"/>
    </row>
    <row r="54" spans="2:6" x14ac:dyDescent="0.25">
      <c r="B54" s="71" t="s">
        <v>943</v>
      </c>
      <c r="C54" s="64"/>
      <c r="D54" s="65">
        <v>12876</v>
      </c>
      <c r="E54" s="65"/>
      <c r="F54" s="65"/>
    </row>
    <row r="55" spans="2:6" x14ac:dyDescent="0.25">
      <c r="B55" s="71" t="s">
        <v>321</v>
      </c>
      <c r="C55" s="64"/>
      <c r="D55" s="65">
        <v>1017</v>
      </c>
      <c r="E55" s="65"/>
      <c r="F55" s="65"/>
    </row>
    <row r="56" spans="2:6" x14ac:dyDescent="0.25">
      <c r="B56" s="95"/>
      <c r="C56" s="101" t="s">
        <v>323</v>
      </c>
      <c r="D56" s="96">
        <f>SUM(D43:D55)</f>
        <v>202006.42</v>
      </c>
      <c r="E56" s="65"/>
      <c r="F56" s="65"/>
    </row>
    <row r="69" spans="2:6" x14ac:dyDescent="0.25">
      <c r="B69" s="287" t="s">
        <v>32</v>
      </c>
      <c r="C69" s="287"/>
      <c r="D69" s="287" t="s">
        <v>33</v>
      </c>
      <c r="E69" s="287"/>
      <c r="F69" s="129" t="s">
        <v>34</v>
      </c>
    </row>
    <row r="70" spans="2:6" x14ac:dyDescent="0.25">
      <c r="B70" s="161"/>
      <c r="C70" s="161"/>
      <c r="D70" s="161"/>
      <c r="E70" s="161"/>
      <c r="F70" s="161"/>
    </row>
    <row r="71" spans="2:6" x14ac:dyDescent="0.25">
      <c r="B71" s="161"/>
      <c r="C71" s="161"/>
      <c r="D71" s="161"/>
      <c r="E71" s="161"/>
      <c r="F71" s="161"/>
    </row>
    <row r="72" spans="2:6" x14ac:dyDescent="0.25">
      <c r="B72" s="161"/>
      <c r="C72" s="161"/>
      <c r="D72" s="161"/>
      <c r="E72" s="161"/>
      <c r="F72" s="161"/>
    </row>
    <row r="73" spans="2:6" x14ac:dyDescent="0.25">
      <c r="B73" s="161"/>
      <c r="C73" s="161"/>
      <c r="D73" s="161"/>
      <c r="E73" s="161"/>
      <c r="F73" s="161"/>
    </row>
    <row r="74" spans="2:6" x14ac:dyDescent="0.25">
      <c r="B74" s="161"/>
      <c r="C74" s="161"/>
      <c r="D74" s="161"/>
      <c r="E74" s="161"/>
      <c r="F74" s="161"/>
    </row>
    <row r="75" spans="2:6" x14ac:dyDescent="0.25">
      <c r="B75" s="161"/>
      <c r="C75" s="161"/>
      <c r="D75" s="161"/>
      <c r="E75" s="161"/>
      <c r="F75" s="161"/>
    </row>
    <row r="76" spans="2:6" x14ac:dyDescent="0.25">
      <c r="B76" s="127"/>
      <c r="C76" s="127"/>
      <c r="D76" s="125"/>
      <c r="E76" s="125"/>
      <c r="F76" s="125"/>
    </row>
    <row r="77" spans="2:6" x14ac:dyDescent="0.25">
      <c r="B77" s="289" t="s">
        <v>631</v>
      </c>
      <c r="C77" s="289"/>
      <c r="D77" s="289" t="s">
        <v>614</v>
      </c>
      <c r="E77" s="289"/>
      <c r="F77" s="127" t="s">
        <v>616</v>
      </c>
    </row>
    <row r="78" spans="2:6" x14ac:dyDescent="0.25">
      <c r="B78" s="286" t="s">
        <v>515</v>
      </c>
      <c r="C78" s="286"/>
      <c r="D78" s="287" t="s">
        <v>618</v>
      </c>
      <c r="E78" s="287"/>
      <c r="F78" s="124" t="s">
        <v>519</v>
      </c>
    </row>
    <row r="79" spans="2:6" x14ac:dyDescent="0.25">
      <c r="B79" s="288" t="s">
        <v>516</v>
      </c>
      <c r="C79" s="288"/>
      <c r="D79" s="287" t="s">
        <v>622</v>
      </c>
      <c r="E79" s="287"/>
      <c r="F79" s="129" t="s">
        <v>518</v>
      </c>
    </row>
  </sheetData>
  <mergeCells count="8">
    <mergeCell ref="B79:C79"/>
    <mergeCell ref="D79:E79"/>
    <mergeCell ref="B69:C69"/>
    <mergeCell ref="D69:E69"/>
    <mergeCell ref="B77:C77"/>
    <mergeCell ref="D77:E77"/>
    <mergeCell ref="B78:C78"/>
    <mergeCell ref="D78:E78"/>
  </mergeCells>
  <pageMargins left="0.25" right="0.25" top="0.75" bottom="0.75" header="0.3" footer="0.3"/>
  <pageSetup scale="5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F54"/>
  <sheetViews>
    <sheetView workbookViewId="0">
      <selection activeCell="F29" sqref="F29"/>
    </sheetView>
  </sheetViews>
  <sheetFormatPr baseColWidth="10" defaultRowHeight="15" x14ac:dyDescent="0.25"/>
  <cols>
    <col min="2" max="2" width="32.28515625" customWidth="1"/>
    <col min="3" max="3" width="27.28515625" customWidth="1"/>
    <col min="4" max="4" width="16.7109375" customWidth="1"/>
    <col min="5" max="5" width="15" customWidth="1"/>
    <col min="6" max="6" width="29.5703125" customWidth="1"/>
  </cols>
  <sheetData>
    <row r="3" spans="2:6" x14ac:dyDescent="0.25">
      <c r="B3" s="15"/>
      <c r="C3" s="27" t="s">
        <v>20</v>
      </c>
      <c r="D3" s="15"/>
      <c r="E3" s="15"/>
      <c r="F3" s="15"/>
    </row>
    <row r="4" spans="2:6" x14ac:dyDescent="0.25">
      <c r="B4" s="15"/>
      <c r="C4" s="27" t="s">
        <v>21</v>
      </c>
      <c r="D4" s="15"/>
      <c r="E4" s="15"/>
      <c r="F4" s="15"/>
    </row>
    <row r="5" spans="2:6" x14ac:dyDescent="0.25">
      <c r="B5" s="15"/>
      <c r="C5" s="27" t="s">
        <v>36</v>
      </c>
      <c r="D5" s="15"/>
      <c r="E5" s="38" t="s">
        <v>945</v>
      </c>
      <c r="F5" s="15"/>
    </row>
    <row r="6" spans="2:6" x14ac:dyDescent="0.25">
      <c r="B6" s="15"/>
    </row>
    <row r="7" spans="2:6" x14ac:dyDescent="0.25">
      <c r="B7" s="15"/>
      <c r="C7" s="15"/>
      <c r="D7" s="15"/>
      <c r="E7" s="15"/>
      <c r="F7" s="15"/>
    </row>
    <row r="8" spans="2:6" x14ac:dyDescent="0.25">
      <c r="B8" s="15"/>
      <c r="C8" s="14">
        <v>2.1</v>
      </c>
      <c r="D8" s="38" t="s">
        <v>242</v>
      </c>
      <c r="E8" s="15"/>
      <c r="F8" s="15"/>
    </row>
    <row r="9" spans="2:6" x14ac:dyDescent="0.25">
      <c r="B9" s="15"/>
      <c r="C9" s="94" t="s">
        <v>240</v>
      </c>
      <c r="D9" s="38" t="s">
        <v>243</v>
      </c>
      <c r="E9" s="15"/>
      <c r="F9" s="15"/>
    </row>
    <row r="10" spans="2:6" x14ac:dyDescent="0.25">
      <c r="B10" s="15"/>
      <c r="C10" s="94" t="s">
        <v>632</v>
      </c>
      <c r="D10" s="38" t="s">
        <v>552</v>
      </c>
      <c r="E10" s="15"/>
      <c r="F10" s="15"/>
    </row>
    <row r="11" spans="2:6" x14ac:dyDescent="0.25">
      <c r="B11" s="15"/>
      <c r="C11" s="14"/>
      <c r="D11" s="38"/>
      <c r="E11" s="15"/>
      <c r="F11" s="15"/>
    </row>
    <row r="12" spans="2:6" x14ac:dyDescent="0.25">
      <c r="B12" s="15"/>
      <c r="C12" s="15"/>
    </row>
    <row r="13" spans="2:6" x14ac:dyDescent="0.25">
      <c r="B13" s="80"/>
      <c r="C13" s="52"/>
      <c r="D13" s="52"/>
      <c r="E13" s="52" t="s">
        <v>238</v>
      </c>
      <c r="F13" s="77"/>
    </row>
    <row r="14" spans="2:6" x14ac:dyDescent="0.25">
      <c r="B14" s="55" t="s">
        <v>3</v>
      </c>
      <c r="C14" s="55" t="s">
        <v>87</v>
      </c>
      <c r="D14" s="55" t="s">
        <v>40</v>
      </c>
      <c r="E14" s="55" t="s">
        <v>239</v>
      </c>
      <c r="F14" s="79" t="s">
        <v>43</v>
      </c>
    </row>
    <row r="15" spans="2:6" x14ac:dyDescent="0.25">
      <c r="B15" s="71" t="s">
        <v>324</v>
      </c>
      <c r="C15" s="64"/>
      <c r="D15" s="65">
        <v>1500</v>
      </c>
      <c r="E15" s="65"/>
      <c r="F15" s="65"/>
    </row>
    <row r="16" spans="2:6" x14ac:dyDescent="0.25">
      <c r="B16" s="71" t="s">
        <v>325</v>
      </c>
      <c r="C16" s="64"/>
      <c r="D16" s="65">
        <v>24416.76</v>
      </c>
      <c r="E16" s="65"/>
      <c r="F16" s="65"/>
    </row>
    <row r="17" spans="2:6" x14ac:dyDescent="0.25">
      <c r="B17" s="71" t="s">
        <v>326</v>
      </c>
      <c r="C17" s="64"/>
      <c r="D17" s="65">
        <v>7470.4</v>
      </c>
      <c r="E17" s="65"/>
      <c r="F17" s="65"/>
    </row>
    <row r="18" spans="2:6" x14ac:dyDescent="0.25">
      <c r="B18" s="71" t="s">
        <v>327</v>
      </c>
      <c r="C18" s="64"/>
      <c r="D18" s="65">
        <v>-0.44</v>
      </c>
      <c r="E18" s="65"/>
      <c r="F18" s="65"/>
    </row>
    <row r="19" spans="2:6" x14ac:dyDescent="0.25">
      <c r="B19" s="95"/>
      <c r="C19" s="101" t="s">
        <v>328</v>
      </c>
      <c r="D19" s="96">
        <f>SUM(D15:D18)</f>
        <v>33386.719999999994</v>
      </c>
      <c r="E19" s="65"/>
      <c r="F19" s="65"/>
    </row>
    <row r="20" spans="2:6" x14ac:dyDescent="0.25">
      <c r="B20" s="71" t="s">
        <v>329</v>
      </c>
      <c r="C20" s="64"/>
      <c r="D20" s="65">
        <v>6960</v>
      </c>
      <c r="E20" s="65"/>
      <c r="F20" s="65"/>
    </row>
    <row r="21" spans="2:6" x14ac:dyDescent="0.25">
      <c r="B21" s="95"/>
      <c r="C21" s="101" t="s">
        <v>330</v>
      </c>
      <c r="D21" s="96">
        <f>+D20</f>
        <v>6960</v>
      </c>
      <c r="E21" s="65"/>
      <c r="F21" s="65"/>
    </row>
    <row r="22" spans="2:6" x14ac:dyDescent="0.25">
      <c r="B22" s="71" t="s">
        <v>331</v>
      </c>
      <c r="C22" s="64"/>
      <c r="D22" s="65">
        <v>207417.87</v>
      </c>
      <c r="E22" s="65"/>
      <c r="F22" s="65"/>
    </row>
    <row r="23" spans="2:6" x14ac:dyDescent="0.25">
      <c r="B23" s="95"/>
      <c r="C23" s="101" t="s">
        <v>332</v>
      </c>
      <c r="D23" s="96">
        <f>+D22</f>
        <v>207417.87</v>
      </c>
      <c r="E23" s="65"/>
      <c r="F23" s="65"/>
    </row>
    <row r="24" spans="2:6" ht="15.75" x14ac:dyDescent="0.25">
      <c r="C24" s="69" t="s">
        <v>31</v>
      </c>
      <c r="D24" s="168">
        <f>+'CTAS POR PAGAR CTO PLAZO'!D42+'CTAS POR PAGAR CTO PLAZO'!D56+'CTAS PORT PAGAR CTO PLAZO'!D19+'CTAS PORT PAGAR CTO PLAZO'!D21+'CTAS PORT PAGAR CTO PLAZO'!D23</f>
        <v>6907006.2299999995</v>
      </c>
    </row>
    <row r="44" spans="2:6" x14ac:dyDescent="0.25">
      <c r="D44" s="10"/>
    </row>
    <row r="46" spans="2:6" ht="18.75" customHeight="1" x14ac:dyDescent="0.25">
      <c r="B46" s="287" t="s">
        <v>32</v>
      </c>
      <c r="C46" s="287"/>
      <c r="D46" s="287" t="s">
        <v>33</v>
      </c>
      <c r="E46" s="287"/>
      <c r="F46" s="129" t="s">
        <v>34</v>
      </c>
    </row>
    <row r="47" spans="2:6" ht="18.75" customHeight="1" x14ac:dyDescent="0.25">
      <c r="B47" s="161"/>
      <c r="C47" s="161"/>
      <c r="D47" s="161"/>
      <c r="E47" s="161"/>
      <c r="F47" s="161"/>
    </row>
    <row r="48" spans="2:6" ht="18.75" customHeight="1" x14ac:dyDescent="0.25">
      <c r="B48" s="161"/>
      <c r="C48" s="161"/>
      <c r="D48" s="161"/>
      <c r="E48" s="161"/>
      <c r="F48" s="161"/>
    </row>
    <row r="49" spans="2:6" ht="18.75" customHeight="1" x14ac:dyDescent="0.25">
      <c r="B49" s="161"/>
      <c r="C49" s="161"/>
      <c r="D49" s="161"/>
      <c r="E49" s="161"/>
      <c r="F49" s="161"/>
    </row>
    <row r="50" spans="2:6" ht="18.75" customHeight="1" x14ac:dyDescent="0.25">
      <c r="B50" s="161"/>
      <c r="C50" s="161"/>
      <c r="D50" s="161"/>
      <c r="E50" s="161"/>
      <c r="F50" s="161"/>
    </row>
    <row r="51" spans="2:6" x14ac:dyDescent="0.25">
      <c r="C51" s="127"/>
      <c r="D51" s="125"/>
      <c r="E51" s="125"/>
      <c r="F51" s="125"/>
    </row>
    <row r="52" spans="2:6" x14ac:dyDescent="0.25">
      <c r="B52" s="289" t="s">
        <v>629</v>
      </c>
      <c r="C52" s="289"/>
      <c r="D52" s="289" t="s">
        <v>628</v>
      </c>
      <c r="E52" s="289"/>
      <c r="F52" s="127" t="s">
        <v>616</v>
      </c>
    </row>
    <row r="53" spans="2:6" x14ac:dyDescent="0.25">
      <c r="B53" s="286" t="s">
        <v>515</v>
      </c>
      <c r="C53" s="286"/>
      <c r="D53" s="287" t="s">
        <v>607</v>
      </c>
      <c r="E53" s="287"/>
      <c r="F53" s="124" t="s">
        <v>519</v>
      </c>
    </row>
    <row r="54" spans="2:6" x14ac:dyDescent="0.25">
      <c r="B54" s="288" t="s">
        <v>516</v>
      </c>
      <c r="C54" s="288"/>
      <c r="D54" s="287" t="s">
        <v>622</v>
      </c>
      <c r="E54" s="287"/>
      <c r="F54" s="129" t="s">
        <v>518</v>
      </c>
    </row>
  </sheetData>
  <mergeCells count="8">
    <mergeCell ref="B54:C54"/>
    <mergeCell ref="D54:E54"/>
    <mergeCell ref="B46:C46"/>
    <mergeCell ref="D46:E46"/>
    <mergeCell ref="B52:C52"/>
    <mergeCell ref="D52:E52"/>
    <mergeCell ref="B53:C53"/>
    <mergeCell ref="D53:E53"/>
  </mergeCells>
  <pageMargins left="0.25" right="0.25" top="0.75" bottom="0.75" header="0.3" footer="0.3"/>
  <pageSetup scale="7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F59"/>
  <sheetViews>
    <sheetView workbookViewId="0">
      <selection activeCell="D31" sqref="D31"/>
    </sheetView>
  </sheetViews>
  <sheetFormatPr baseColWidth="10" defaultRowHeight="15" x14ac:dyDescent="0.25"/>
  <cols>
    <col min="2" max="2" width="32.85546875" customWidth="1"/>
    <col min="3" max="3" width="22.140625" customWidth="1"/>
    <col min="4" max="4" width="21.85546875" customWidth="1"/>
    <col min="5" max="5" width="16" customWidth="1"/>
    <col min="6" max="6" width="29.85546875" customWidth="1"/>
  </cols>
  <sheetData>
    <row r="4" spans="2:6" x14ac:dyDescent="0.25">
      <c r="B4" s="15"/>
      <c r="C4" s="27" t="s">
        <v>20</v>
      </c>
      <c r="D4" s="15"/>
      <c r="E4" s="15"/>
      <c r="F4" s="15"/>
    </row>
    <row r="5" spans="2:6" x14ac:dyDescent="0.25">
      <c r="B5" s="15"/>
      <c r="C5" s="27" t="s">
        <v>21</v>
      </c>
      <c r="D5" s="15"/>
      <c r="E5" s="15"/>
      <c r="F5" s="15"/>
    </row>
    <row r="6" spans="2:6" x14ac:dyDescent="0.25">
      <c r="B6" s="15"/>
      <c r="C6" s="27" t="s">
        <v>36</v>
      </c>
      <c r="D6" s="15"/>
      <c r="E6" s="38" t="s">
        <v>921</v>
      </c>
      <c r="F6" s="15"/>
    </row>
    <row r="7" spans="2:6" x14ac:dyDescent="0.25">
      <c r="B7" s="15"/>
    </row>
    <row r="8" spans="2:6" x14ac:dyDescent="0.25">
      <c r="B8" s="15"/>
      <c r="C8" s="15"/>
      <c r="D8" s="15"/>
      <c r="E8" s="15"/>
      <c r="F8" s="15"/>
    </row>
    <row r="9" spans="2:6" x14ac:dyDescent="0.25">
      <c r="B9" s="15"/>
      <c r="C9" s="14">
        <v>2.1</v>
      </c>
      <c r="D9" s="38" t="s">
        <v>242</v>
      </c>
      <c r="E9" s="15"/>
      <c r="F9" s="15"/>
    </row>
    <row r="10" spans="2:6" x14ac:dyDescent="0.25">
      <c r="B10" s="15"/>
      <c r="C10" s="94" t="s">
        <v>240</v>
      </c>
      <c r="D10" s="38" t="s">
        <v>243</v>
      </c>
      <c r="E10" s="15"/>
      <c r="F10" s="15"/>
    </row>
    <row r="11" spans="2:6" x14ac:dyDescent="0.25">
      <c r="B11" s="15"/>
      <c r="C11" s="94" t="s">
        <v>336</v>
      </c>
      <c r="D11" s="38" t="s">
        <v>485</v>
      </c>
      <c r="E11" s="15"/>
      <c r="F11" s="15"/>
    </row>
    <row r="12" spans="2:6" x14ac:dyDescent="0.25">
      <c r="B12" s="15"/>
      <c r="C12" s="14"/>
      <c r="D12" s="38" t="s">
        <v>486</v>
      </c>
      <c r="E12" s="15"/>
      <c r="F12" s="15"/>
    </row>
    <row r="13" spans="2:6" x14ac:dyDescent="0.25">
      <c r="B13" s="15"/>
      <c r="C13" s="15"/>
    </row>
    <row r="14" spans="2:6" x14ac:dyDescent="0.25">
      <c r="B14" s="80"/>
      <c r="C14" s="52"/>
      <c r="D14" s="52"/>
      <c r="E14" s="52" t="s">
        <v>238</v>
      </c>
      <c r="F14" s="77"/>
    </row>
    <row r="15" spans="2:6" x14ac:dyDescent="0.25">
      <c r="B15" s="55" t="s">
        <v>3</v>
      </c>
      <c r="C15" s="55" t="s">
        <v>87</v>
      </c>
      <c r="D15" s="55" t="s">
        <v>40</v>
      </c>
      <c r="E15" s="55" t="s">
        <v>239</v>
      </c>
      <c r="F15" s="79" t="s">
        <v>43</v>
      </c>
    </row>
    <row r="16" spans="2:6" x14ac:dyDescent="0.25">
      <c r="B16" s="71" t="s">
        <v>487</v>
      </c>
      <c r="C16" s="64"/>
      <c r="D16" s="65">
        <v>51523.58</v>
      </c>
      <c r="E16" s="65"/>
      <c r="F16" s="65"/>
    </row>
    <row r="17" spans="2:6" x14ac:dyDescent="0.25">
      <c r="B17" s="71" t="s">
        <v>15</v>
      </c>
      <c r="C17" s="64"/>
      <c r="D17" s="65">
        <v>3638.86</v>
      </c>
      <c r="E17" s="65"/>
      <c r="F17" s="65"/>
    </row>
    <row r="18" spans="2:6" x14ac:dyDescent="0.25">
      <c r="B18" s="71" t="s">
        <v>488</v>
      </c>
      <c r="C18" s="64"/>
      <c r="D18" s="65">
        <v>33073.480000000003</v>
      </c>
      <c r="E18" s="65"/>
      <c r="F18" s="65"/>
    </row>
    <row r="19" spans="2:6" x14ac:dyDescent="0.25">
      <c r="B19" s="71"/>
      <c r="C19" s="64"/>
      <c r="D19" s="65"/>
      <c r="E19" s="65"/>
      <c r="F19" s="65"/>
    </row>
    <row r="20" spans="2:6" x14ac:dyDescent="0.25">
      <c r="C20" s="69" t="s">
        <v>31</v>
      </c>
      <c r="D20" s="20">
        <f>SUM(D16:D19)</f>
        <v>88235.920000000013</v>
      </c>
    </row>
    <row r="48" spans="4:4" x14ac:dyDescent="0.25">
      <c r="D48" s="10"/>
    </row>
    <row r="50" spans="2:6" x14ac:dyDescent="0.25">
      <c r="B50" s="287" t="s">
        <v>32</v>
      </c>
      <c r="C50" s="287"/>
      <c r="D50" s="287" t="s">
        <v>33</v>
      </c>
      <c r="E50" s="287"/>
      <c r="F50" s="129" t="s">
        <v>34</v>
      </c>
    </row>
    <row r="51" spans="2:6" x14ac:dyDescent="0.25">
      <c r="B51" s="161"/>
      <c r="C51" s="161"/>
      <c r="D51" s="161"/>
      <c r="E51" s="161"/>
      <c r="F51" s="161"/>
    </row>
    <row r="52" spans="2:6" x14ac:dyDescent="0.25">
      <c r="B52" s="161"/>
      <c r="C52" s="161"/>
      <c r="D52" s="161"/>
      <c r="E52" s="161"/>
      <c r="F52" s="161"/>
    </row>
    <row r="53" spans="2:6" x14ac:dyDescent="0.25">
      <c r="B53" s="161"/>
      <c r="C53" s="161"/>
      <c r="D53" s="161"/>
      <c r="E53" s="161"/>
      <c r="F53" s="161"/>
    </row>
    <row r="54" spans="2:6" x14ac:dyDescent="0.25">
      <c r="B54" s="161"/>
      <c r="C54" s="161"/>
      <c r="D54" s="161"/>
      <c r="E54" s="161"/>
      <c r="F54" s="161"/>
    </row>
    <row r="55" spans="2:6" x14ac:dyDescent="0.25">
      <c r="B55" s="161"/>
      <c r="C55" s="161"/>
      <c r="D55" s="161"/>
      <c r="E55" s="161"/>
      <c r="F55" s="161"/>
    </row>
    <row r="56" spans="2:6" x14ac:dyDescent="0.25">
      <c r="B56" s="127"/>
      <c r="C56" s="127"/>
      <c r="D56" s="125"/>
      <c r="E56" s="125"/>
      <c r="F56" s="125"/>
    </row>
    <row r="57" spans="2:6" x14ac:dyDescent="0.25">
      <c r="B57" s="289" t="s">
        <v>628</v>
      </c>
      <c r="C57" s="289"/>
      <c r="D57" s="289" t="s">
        <v>616</v>
      </c>
      <c r="E57" s="289"/>
      <c r="F57" s="127" t="s">
        <v>626</v>
      </c>
    </row>
    <row r="58" spans="2:6" x14ac:dyDescent="0.25">
      <c r="B58" s="286" t="s">
        <v>515</v>
      </c>
      <c r="C58" s="286"/>
      <c r="D58" s="287" t="s">
        <v>618</v>
      </c>
      <c r="E58" s="287"/>
      <c r="F58" s="124" t="s">
        <v>519</v>
      </c>
    </row>
    <row r="59" spans="2:6" x14ac:dyDescent="0.25">
      <c r="B59" s="288" t="s">
        <v>516</v>
      </c>
      <c r="C59" s="288"/>
      <c r="D59" s="287" t="s">
        <v>622</v>
      </c>
      <c r="E59" s="287"/>
      <c r="F59" s="129" t="s">
        <v>518</v>
      </c>
    </row>
  </sheetData>
  <mergeCells count="8">
    <mergeCell ref="B59:C59"/>
    <mergeCell ref="D59:E59"/>
    <mergeCell ref="B50:C50"/>
    <mergeCell ref="D50:E50"/>
    <mergeCell ref="B57:C57"/>
    <mergeCell ref="D57:E57"/>
    <mergeCell ref="B58:C58"/>
    <mergeCell ref="D58:E58"/>
  </mergeCells>
  <pageMargins left="0.25" right="0.25" top="0.75" bottom="0.75" header="0.3" footer="0.3"/>
  <pageSetup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I68"/>
  <sheetViews>
    <sheetView topLeftCell="A55" workbookViewId="0">
      <selection activeCell="E90" sqref="E90"/>
    </sheetView>
  </sheetViews>
  <sheetFormatPr baseColWidth="10" defaultRowHeight="15" x14ac:dyDescent="0.25"/>
  <cols>
    <col min="1" max="1" width="12.5703125" customWidth="1"/>
    <col min="2" max="2" width="3.7109375" customWidth="1"/>
    <col min="3" max="3" width="14.7109375" customWidth="1"/>
    <col min="4" max="4" width="17" customWidth="1"/>
    <col min="5" max="5" width="32.140625" customWidth="1"/>
    <col min="6" max="6" width="13.140625" customWidth="1"/>
    <col min="7" max="7" width="28.28515625" customWidth="1"/>
    <col min="8" max="8" width="18.42578125" customWidth="1"/>
    <col min="9" max="9" width="2.7109375" customWidth="1"/>
  </cols>
  <sheetData>
    <row r="4" spans="2:9" ht="15.75" thickBot="1" x14ac:dyDescent="0.3"/>
    <row r="5" spans="2:9" x14ac:dyDescent="0.25">
      <c r="B5" s="23"/>
      <c r="C5" s="24"/>
      <c r="D5" s="24"/>
      <c r="E5" s="24"/>
      <c r="F5" s="24"/>
      <c r="G5" s="24"/>
      <c r="H5" s="24"/>
      <c r="I5" s="25"/>
    </row>
    <row r="6" spans="2:9" x14ac:dyDescent="0.25">
      <c r="B6" s="26"/>
      <c r="C6" s="15"/>
      <c r="D6" s="15"/>
      <c r="E6" s="27" t="s">
        <v>20</v>
      </c>
      <c r="F6" s="15"/>
      <c r="G6" s="15"/>
      <c r="H6" s="15"/>
      <c r="I6" s="28"/>
    </row>
    <row r="7" spans="2:9" x14ac:dyDescent="0.25">
      <c r="B7" s="26"/>
      <c r="C7" s="15"/>
      <c r="D7" s="15"/>
      <c r="E7" s="27" t="s">
        <v>21</v>
      </c>
      <c r="F7" s="15"/>
      <c r="G7" s="15"/>
      <c r="H7" s="15"/>
      <c r="I7" s="28"/>
    </row>
    <row r="8" spans="2:9" x14ac:dyDescent="0.25">
      <c r="B8" s="26"/>
      <c r="C8" s="15"/>
      <c r="D8" s="15"/>
      <c r="E8" s="27" t="s">
        <v>892</v>
      </c>
      <c r="F8" s="15"/>
      <c r="G8" s="15"/>
      <c r="H8" s="15"/>
      <c r="I8" s="28"/>
    </row>
    <row r="9" spans="2:9" x14ac:dyDescent="0.25">
      <c r="B9" s="26"/>
      <c r="C9" s="15"/>
      <c r="D9" s="15"/>
      <c r="E9" s="38" t="s">
        <v>913</v>
      </c>
      <c r="F9" s="15"/>
      <c r="G9" s="15"/>
      <c r="H9" s="15"/>
      <c r="I9" s="28"/>
    </row>
    <row r="10" spans="2:9" x14ac:dyDescent="0.25">
      <c r="B10" s="26"/>
      <c r="C10" s="15"/>
      <c r="D10" s="15"/>
      <c r="E10" s="15"/>
      <c r="F10" s="15"/>
      <c r="G10" s="15"/>
      <c r="H10" s="15"/>
      <c r="I10" s="28"/>
    </row>
    <row r="11" spans="2:9" x14ac:dyDescent="0.25">
      <c r="B11" s="26"/>
      <c r="C11" s="15"/>
      <c r="D11" s="15"/>
      <c r="E11" s="13" t="s">
        <v>2</v>
      </c>
      <c r="F11" s="15"/>
      <c r="G11" s="15"/>
      <c r="H11" s="15"/>
      <c r="I11" s="28"/>
    </row>
    <row r="12" spans="2:9" x14ac:dyDescent="0.25">
      <c r="B12" s="26"/>
      <c r="C12" s="13" t="s">
        <v>0</v>
      </c>
      <c r="D12" s="13" t="s">
        <v>1</v>
      </c>
      <c r="E12" s="15"/>
      <c r="F12" s="15"/>
      <c r="G12" s="15"/>
      <c r="H12" s="15"/>
      <c r="I12" s="28"/>
    </row>
    <row r="13" spans="2:9" x14ac:dyDescent="0.25">
      <c r="B13" s="26"/>
      <c r="C13" s="4" t="s">
        <v>3</v>
      </c>
      <c r="D13" s="7" t="s">
        <v>4</v>
      </c>
      <c r="E13" s="5" t="s">
        <v>5</v>
      </c>
      <c r="F13" s="7" t="s">
        <v>6</v>
      </c>
      <c r="G13" s="5" t="s">
        <v>7</v>
      </c>
      <c r="H13" s="7" t="s">
        <v>8</v>
      </c>
      <c r="I13" s="28"/>
    </row>
    <row r="14" spans="2:9" x14ac:dyDescent="0.25">
      <c r="B14" s="26"/>
      <c r="C14" s="8" t="s">
        <v>9</v>
      </c>
      <c r="D14" s="8" t="s">
        <v>10</v>
      </c>
      <c r="E14" s="8"/>
      <c r="F14" s="8"/>
      <c r="G14" s="8"/>
      <c r="H14" s="9"/>
      <c r="I14" s="28"/>
    </row>
    <row r="15" spans="2:9" x14ac:dyDescent="0.25">
      <c r="B15" s="26"/>
      <c r="C15" s="8"/>
      <c r="D15" s="8"/>
      <c r="E15" s="8" t="s">
        <v>11</v>
      </c>
      <c r="F15" s="8" t="s">
        <v>12</v>
      </c>
      <c r="G15" s="8" t="s">
        <v>13</v>
      </c>
      <c r="H15" s="9">
        <v>62000.01</v>
      </c>
      <c r="I15" s="28"/>
    </row>
    <row r="16" spans="2:9" x14ac:dyDescent="0.25">
      <c r="B16" s="26"/>
      <c r="C16" s="8"/>
      <c r="D16" s="8"/>
      <c r="E16" s="8" t="s">
        <v>608</v>
      </c>
      <c r="F16" s="8" t="s">
        <v>12</v>
      </c>
      <c r="G16" s="8" t="s">
        <v>14</v>
      </c>
      <c r="H16" s="9">
        <v>10000</v>
      </c>
      <c r="I16" s="28"/>
    </row>
    <row r="17" spans="2:9" x14ac:dyDescent="0.25">
      <c r="B17" s="26"/>
      <c r="C17" s="15"/>
      <c r="D17" s="15"/>
      <c r="E17" s="15"/>
      <c r="F17" s="15"/>
      <c r="G17" s="11"/>
      <c r="H17" s="12">
        <f>SUM(H15:H16)</f>
        <v>72000.010000000009</v>
      </c>
      <c r="I17" s="28"/>
    </row>
    <row r="18" spans="2:9" x14ac:dyDescent="0.25">
      <c r="B18" s="26"/>
      <c r="C18" s="15"/>
      <c r="D18" s="15" t="s">
        <v>952</v>
      </c>
      <c r="E18" s="15"/>
      <c r="F18" s="15"/>
      <c r="G18" s="208"/>
      <c r="H18" s="103"/>
      <c r="I18" s="28"/>
    </row>
    <row r="19" spans="2:9" x14ac:dyDescent="0.25">
      <c r="B19" s="26"/>
      <c r="C19" s="15"/>
      <c r="D19" s="15"/>
      <c r="E19" s="15"/>
      <c r="F19" s="15"/>
      <c r="G19" s="208"/>
      <c r="H19" s="103"/>
      <c r="I19" s="28"/>
    </row>
    <row r="20" spans="2:9" x14ac:dyDescent="0.25">
      <c r="B20" s="26"/>
      <c r="C20" s="15"/>
      <c r="D20" s="15"/>
      <c r="E20" s="15"/>
      <c r="F20" s="15"/>
      <c r="G20" s="208"/>
      <c r="H20" s="103"/>
      <c r="I20" s="28"/>
    </row>
    <row r="21" spans="2:9" x14ac:dyDescent="0.25">
      <c r="B21" s="26"/>
      <c r="C21" s="15"/>
      <c r="D21" s="15"/>
      <c r="E21" s="15"/>
      <c r="F21" s="15"/>
      <c r="G21" s="15"/>
      <c r="H21" s="15"/>
      <c r="I21" s="28"/>
    </row>
    <row r="22" spans="2:9" x14ac:dyDescent="0.25">
      <c r="B22" s="26"/>
      <c r="C22" s="15"/>
      <c r="D22" s="15"/>
      <c r="E22" s="15"/>
      <c r="F22" s="15"/>
      <c r="G22" s="15"/>
      <c r="H22" s="15"/>
      <c r="I22" s="28"/>
    </row>
    <row r="23" spans="2:9" x14ac:dyDescent="0.25">
      <c r="B23" s="26"/>
      <c r="C23" s="13" t="s">
        <v>609</v>
      </c>
      <c r="D23" s="13" t="s">
        <v>22</v>
      </c>
      <c r="E23" s="15"/>
      <c r="F23" s="15"/>
      <c r="G23" s="15"/>
      <c r="H23" s="15"/>
      <c r="I23" s="28"/>
    </row>
    <row r="24" spans="2:9" x14ac:dyDescent="0.25">
      <c r="B24" s="26"/>
      <c r="C24" s="7" t="s">
        <v>3</v>
      </c>
      <c r="D24" s="4" t="s">
        <v>4</v>
      </c>
      <c r="E24" s="4" t="s">
        <v>15</v>
      </c>
      <c r="F24" s="6"/>
      <c r="G24" s="6" t="s">
        <v>7</v>
      </c>
      <c r="H24" s="7" t="s">
        <v>8</v>
      </c>
      <c r="I24" s="28"/>
    </row>
    <row r="25" spans="2:9" x14ac:dyDescent="0.25">
      <c r="B25" s="26"/>
      <c r="C25" s="8">
        <v>569794921</v>
      </c>
      <c r="D25" s="1" t="s">
        <v>16</v>
      </c>
      <c r="E25" s="1" t="s">
        <v>16</v>
      </c>
      <c r="F25" s="3"/>
      <c r="G25" s="3" t="s">
        <v>30</v>
      </c>
      <c r="H25" s="9">
        <v>265.93</v>
      </c>
      <c r="I25" s="28"/>
    </row>
    <row r="26" spans="2:9" x14ac:dyDescent="0.25">
      <c r="B26" s="26"/>
      <c r="C26" s="8">
        <v>5016653</v>
      </c>
      <c r="D26" s="1" t="s">
        <v>17</v>
      </c>
      <c r="E26" s="1" t="s">
        <v>23</v>
      </c>
      <c r="F26" s="3"/>
      <c r="G26" s="3" t="s">
        <v>30</v>
      </c>
      <c r="H26" s="9">
        <v>458267.76</v>
      </c>
      <c r="I26" s="28"/>
    </row>
    <row r="27" spans="2:9" x14ac:dyDescent="0.25">
      <c r="B27" s="26"/>
      <c r="C27" s="8">
        <v>8184905</v>
      </c>
      <c r="D27" s="1" t="s">
        <v>18</v>
      </c>
      <c r="E27" s="1" t="s">
        <v>23</v>
      </c>
      <c r="F27" s="3"/>
      <c r="G27" s="3" t="s">
        <v>30</v>
      </c>
      <c r="H27" s="9">
        <v>-395349.09</v>
      </c>
      <c r="I27" s="28"/>
    </row>
    <row r="28" spans="2:9" x14ac:dyDescent="0.25">
      <c r="B28" s="26"/>
      <c r="C28" s="8">
        <v>10454817</v>
      </c>
      <c r="D28" s="1" t="s">
        <v>17</v>
      </c>
      <c r="E28" s="1" t="s">
        <v>610</v>
      </c>
      <c r="F28" s="3"/>
      <c r="G28" s="3" t="s">
        <v>30</v>
      </c>
      <c r="H28" s="9">
        <v>-274439.34000000003</v>
      </c>
      <c r="I28" s="28"/>
    </row>
    <row r="29" spans="2:9" x14ac:dyDescent="0.25">
      <c r="B29" s="26"/>
      <c r="C29" s="8">
        <v>10454395</v>
      </c>
      <c r="D29" s="1" t="s">
        <v>17</v>
      </c>
      <c r="E29" s="1" t="s">
        <v>24</v>
      </c>
      <c r="F29" s="3"/>
      <c r="G29" s="3" t="s">
        <v>30</v>
      </c>
      <c r="H29" s="9">
        <v>15814.37</v>
      </c>
      <c r="I29" s="28"/>
    </row>
    <row r="30" spans="2:9" x14ac:dyDescent="0.25">
      <c r="B30" s="26"/>
      <c r="C30" s="8">
        <v>10766855</v>
      </c>
      <c r="D30" s="1" t="s">
        <v>17</v>
      </c>
      <c r="E30" s="1" t="s">
        <v>25</v>
      </c>
      <c r="F30" s="3"/>
      <c r="G30" s="3" t="s">
        <v>30</v>
      </c>
      <c r="H30" s="9">
        <v>3775281.81</v>
      </c>
      <c r="I30" s="28"/>
    </row>
    <row r="31" spans="2:9" x14ac:dyDescent="0.25">
      <c r="B31" s="26"/>
      <c r="C31" s="8">
        <v>10637767</v>
      </c>
      <c r="D31" s="1" t="s">
        <v>17</v>
      </c>
      <c r="E31" s="1" t="s">
        <v>28</v>
      </c>
      <c r="F31" s="3"/>
      <c r="G31" s="3" t="s">
        <v>30</v>
      </c>
      <c r="H31" s="9">
        <v>43134.52</v>
      </c>
      <c r="I31" s="28"/>
    </row>
    <row r="32" spans="2:9" x14ac:dyDescent="0.25">
      <c r="B32" s="26"/>
      <c r="C32" s="8">
        <v>3504291867</v>
      </c>
      <c r="D32" s="1" t="s">
        <v>19</v>
      </c>
      <c r="E32" s="1" t="s">
        <v>23</v>
      </c>
      <c r="F32" s="3"/>
      <c r="G32" s="3" t="s">
        <v>30</v>
      </c>
      <c r="H32" s="9">
        <v>15754.4</v>
      </c>
      <c r="I32" s="28"/>
    </row>
    <row r="33" spans="2:9" x14ac:dyDescent="0.25">
      <c r="B33" s="26"/>
      <c r="C33" s="8">
        <v>8436913</v>
      </c>
      <c r="D33" s="1" t="s">
        <v>18</v>
      </c>
      <c r="E33" s="1" t="s">
        <v>26</v>
      </c>
      <c r="F33" s="3"/>
      <c r="G33" s="3" t="s">
        <v>30</v>
      </c>
      <c r="H33" s="9">
        <v>1030152.74</v>
      </c>
      <c r="I33" s="28"/>
    </row>
    <row r="34" spans="2:9" x14ac:dyDescent="0.25">
      <c r="B34" s="26"/>
      <c r="C34" s="8">
        <v>7738568</v>
      </c>
      <c r="D34" s="1" t="s">
        <v>18</v>
      </c>
      <c r="E34" s="1" t="s">
        <v>27</v>
      </c>
      <c r="F34" s="3"/>
      <c r="G34" s="3" t="s">
        <v>30</v>
      </c>
      <c r="H34" s="9">
        <v>-396989.25</v>
      </c>
      <c r="I34" s="28"/>
    </row>
    <row r="35" spans="2:9" x14ac:dyDescent="0.25">
      <c r="B35" s="26"/>
      <c r="C35" s="8">
        <v>8942746</v>
      </c>
      <c r="D35" s="1" t="s">
        <v>18</v>
      </c>
      <c r="E35" s="1" t="s">
        <v>611</v>
      </c>
      <c r="F35" s="3"/>
      <c r="G35" s="3" t="s">
        <v>30</v>
      </c>
      <c r="H35" s="9">
        <v>489624.99</v>
      </c>
      <c r="I35" s="28"/>
    </row>
    <row r="36" spans="2:9" x14ac:dyDescent="0.25">
      <c r="B36" s="26"/>
      <c r="C36" s="8">
        <v>8602716</v>
      </c>
      <c r="D36" s="1" t="s">
        <v>18</v>
      </c>
      <c r="E36" s="1" t="s">
        <v>612</v>
      </c>
      <c r="F36" s="3"/>
      <c r="G36" s="3" t="s">
        <v>30</v>
      </c>
      <c r="H36" s="9">
        <v>7824488.8200000003</v>
      </c>
      <c r="I36" s="28"/>
    </row>
    <row r="37" spans="2:9" x14ac:dyDescent="0.25">
      <c r="B37" s="26"/>
      <c r="C37" s="8">
        <v>497369</v>
      </c>
      <c r="D37" s="1" t="s">
        <v>18</v>
      </c>
      <c r="E37" s="1" t="s">
        <v>23</v>
      </c>
      <c r="F37" s="3"/>
      <c r="G37" s="3" t="s">
        <v>30</v>
      </c>
      <c r="H37" s="9">
        <v>4548049.53</v>
      </c>
      <c r="I37" s="28"/>
    </row>
    <row r="38" spans="2:9" x14ac:dyDescent="0.25">
      <c r="B38" s="26"/>
      <c r="C38" s="8">
        <v>1705151</v>
      </c>
      <c r="D38" s="1" t="s">
        <v>18</v>
      </c>
      <c r="E38" s="1" t="s">
        <v>613</v>
      </c>
      <c r="F38" s="3"/>
      <c r="G38" s="3" t="s">
        <v>30</v>
      </c>
      <c r="H38" s="9">
        <v>67882.490000000005</v>
      </c>
      <c r="I38" s="28"/>
    </row>
    <row r="39" spans="2:9" x14ac:dyDescent="0.25">
      <c r="B39" s="26"/>
      <c r="C39" s="8">
        <v>621930</v>
      </c>
      <c r="D39" s="1" t="s">
        <v>18</v>
      </c>
      <c r="E39" s="1" t="s">
        <v>29</v>
      </c>
      <c r="F39" s="3"/>
      <c r="G39" s="3" t="s">
        <v>30</v>
      </c>
      <c r="H39" s="9">
        <v>-258963.86</v>
      </c>
      <c r="I39" s="28"/>
    </row>
    <row r="40" spans="2:9" x14ac:dyDescent="0.25">
      <c r="B40" s="26"/>
      <c r="C40" s="8">
        <v>2797</v>
      </c>
      <c r="D40" s="1" t="s">
        <v>912</v>
      </c>
      <c r="E40" s="1" t="s">
        <v>23</v>
      </c>
      <c r="F40" s="3"/>
      <c r="G40" s="3" t="s">
        <v>30</v>
      </c>
      <c r="H40" s="9">
        <v>118757.75999999999</v>
      </c>
      <c r="I40" s="28"/>
    </row>
    <row r="41" spans="2:9" x14ac:dyDescent="0.25">
      <c r="B41" s="26"/>
      <c r="C41" s="4" t="s">
        <v>31</v>
      </c>
      <c r="D41" s="8"/>
      <c r="E41" s="1"/>
      <c r="F41" s="3"/>
      <c r="G41" s="2"/>
      <c r="H41" s="18">
        <f>SUM(H25:H40)</f>
        <v>17061733.580000002</v>
      </c>
      <c r="I41" s="28"/>
    </row>
    <row r="42" spans="2:9" x14ac:dyDescent="0.25">
      <c r="B42" s="26"/>
      <c r="C42" s="1"/>
      <c r="D42" s="8"/>
      <c r="E42" s="1"/>
      <c r="F42" s="3"/>
      <c r="G42" s="2"/>
      <c r="H42" s="17"/>
      <c r="I42" s="28"/>
    </row>
    <row r="43" spans="2:9" x14ac:dyDescent="0.25">
      <c r="B43" s="26"/>
      <c r="C43" s="15"/>
      <c r="D43" s="15"/>
      <c r="E43" s="15"/>
      <c r="F43" s="15"/>
      <c r="G43" s="19" t="s">
        <v>31</v>
      </c>
      <c r="H43" s="20">
        <f>+H41+H42</f>
        <v>17061733.580000002</v>
      </c>
      <c r="I43" s="28"/>
    </row>
    <row r="44" spans="2:9" x14ac:dyDescent="0.25">
      <c r="B44" s="26"/>
      <c r="C44" s="15"/>
      <c r="D44" s="15"/>
      <c r="E44" s="15"/>
      <c r="F44" s="15"/>
      <c r="G44" s="32"/>
      <c r="H44" s="33"/>
      <c r="I44" s="28"/>
    </row>
    <row r="45" spans="2:9" x14ac:dyDescent="0.25">
      <c r="B45" s="26"/>
      <c r="C45" s="15"/>
      <c r="D45" s="15"/>
      <c r="E45" s="15"/>
      <c r="F45" s="15"/>
      <c r="G45" s="32"/>
      <c r="H45" s="33"/>
      <c r="I45" s="28"/>
    </row>
    <row r="46" spans="2:9" x14ac:dyDescent="0.25">
      <c r="B46" s="26"/>
      <c r="C46" s="15"/>
      <c r="D46" s="15"/>
      <c r="E46" s="15"/>
      <c r="F46" s="15"/>
      <c r="G46" s="32"/>
      <c r="H46" s="33"/>
      <c r="I46" s="28"/>
    </row>
    <row r="47" spans="2:9" ht="15.75" thickBot="1" x14ac:dyDescent="0.3">
      <c r="B47" s="26"/>
      <c r="C47" s="15"/>
      <c r="D47" s="15"/>
      <c r="E47" s="15"/>
      <c r="F47" s="15"/>
      <c r="G47" s="32"/>
      <c r="H47" s="33"/>
      <c r="I47" s="28"/>
    </row>
    <row r="48" spans="2:9" ht="15.75" thickBot="1" x14ac:dyDescent="0.3">
      <c r="B48" s="26"/>
      <c r="C48" s="15"/>
      <c r="D48" s="15"/>
      <c r="E48" s="15"/>
      <c r="F48" s="34" t="s">
        <v>35</v>
      </c>
      <c r="G48" s="35"/>
      <c r="H48" s="36">
        <f>+H17+H43</f>
        <v>17133733.590000004</v>
      </c>
      <c r="I48" s="28"/>
    </row>
    <row r="49" spans="2:9" x14ac:dyDescent="0.25">
      <c r="B49" s="26"/>
      <c r="C49" s="15"/>
      <c r="D49" s="15"/>
      <c r="E49" s="15"/>
      <c r="F49" s="15"/>
      <c r="G49" s="32"/>
      <c r="H49" s="33"/>
      <c r="I49" s="28"/>
    </row>
    <row r="50" spans="2:9" x14ac:dyDescent="0.25">
      <c r="B50" s="26"/>
      <c r="C50" s="15"/>
      <c r="D50" s="15"/>
      <c r="E50" s="15"/>
      <c r="F50" s="15"/>
      <c r="G50" s="32"/>
      <c r="H50" s="33"/>
      <c r="I50" s="28"/>
    </row>
    <row r="51" spans="2:9" x14ac:dyDescent="0.25">
      <c r="B51" s="26"/>
      <c r="C51" s="15"/>
      <c r="D51" s="15"/>
      <c r="E51" s="15"/>
      <c r="F51" s="15"/>
      <c r="G51" s="15"/>
      <c r="H51" s="15"/>
      <c r="I51" s="28"/>
    </row>
    <row r="52" spans="2:9" ht="15.75" thickBot="1" x14ac:dyDescent="0.3">
      <c r="B52" s="29"/>
      <c r="C52" s="30"/>
      <c r="D52" s="30"/>
      <c r="E52" s="30"/>
      <c r="F52" s="30"/>
      <c r="G52" s="30"/>
      <c r="H52" s="30"/>
      <c r="I52" s="31"/>
    </row>
    <row r="60" spans="2:9" x14ac:dyDescent="0.25">
      <c r="C60" s="281" t="s">
        <v>32</v>
      </c>
      <c r="D60" s="281"/>
      <c r="E60" s="281" t="s">
        <v>33</v>
      </c>
      <c r="F60" s="281"/>
      <c r="G60" s="281" t="s">
        <v>34</v>
      </c>
      <c r="H60" s="281"/>
      <c r="I60" s="22"/>
    </row>
    <row r="61" spans="2:9" x14ac:dyDescent="0.25">
      <c r="C61" s="158"/>
      <c r="D61" s="158"/>
      <c r="E61" s="158"/>
      <c r="F61" s="158"/>
      <c r="G61" s="158"/>
      <c r="H61" s="158"/>
      <c r="I61" s="158"/>
    </row>
    <row r="62" spans="2:9" x14ac:dyDescent="0.25">
      <c r="C62" s="158"/>
      <c r="D62" s="158"/>
      <c r="E62" s="158"/>
      <c r="F62" s="158"/>
      <c r="G62" s="158"/>
      <c r="H62" s="158"/>
      <c r="I62" s="158"/>
    </row>
    <row r="63" spans="2:9" x14ac:dyDescent="0.25">
      <c r="C63" s="158"/>
      <c r="D63" s="158"/>
      <c r="E63" s="158"/>
      <c r="F63" s="158"/>
      <c r="G63" s="158"/>
      <c r="H63" s="158"/>
      <c r="I63" s="158"/>
    </row>
    <row r="64" spans="2:9" x14ac:dyDescent="0.25">
      <c r="C64" s="158"/>
      <c r="D64" s="158"/>
      <c r="E64" s="158"/>
      <c r="F64" s="158"/>
      <c r="G64" s="158"/>
      <c r="H64" s="158"/>
      <c r="I64" s="158"/>
    </row>
    <row r="65" spans="3:8" x14ac:dyDescent="0.25">
      <c r="C65" s="121"/>
      <c r="D65" s="121"/>
    </row>
    <row r="66" spans="3:8" x14ac:dyDescent="0.25">
      <c r="C66" s="285"/>
      <c r="D66" s="285"/>
      <c r="E66" s="282" t="s">
        <v>614</v>
      </c>
      <c r="F66" s="282"/>
      <c r="G66" s="283" t="s">
        <v>615</v>
      </c>
      <c r="H66" s="283"/>
    </row>
    <row r="67" spans="3:8" ht="19.5" customHeight="1" x14ac:dyDescent="0.25">
      <c r="C67" s="279" t="s">
        <v>515</v>
      </c>
      <c r="D67" s="279"/>
      <c r="E67" s="281" t="s">
        <v>617</v>
      </c>
      <c r="F67" s="281"/>
      <c r="G67" s="281" t="s">
        <v>519</v>
      </c>
      <c r="H67" s="281"/>
    </row>
    <row r="68" spans="3:8" x14ac:dyDescent="0.25">
      <c r="C68" s="280" t="s">
        <v>516</v>
      </c>
      <c r="D68" s="280"/>
      <c r="E68" s="281" t="s">
        <v>622</v>
      </c>
      <c r="F68" s="281"/>
      <c r="G68" s="281" t="s">
        <v>518</v>
      </c>
      <c r="H68" s="281"/>
    </row>
  </sheetData>
  <mergeCells count="12">
    <mergeCell ref="C68:D68"/>
    <mergeCell ref="E68:F68"/>
    <mergeCell ref="G66:H66"/>
    <mergeCell ref="G67:H67"/>
    <mergeCell ref="G60:H60"/>
    <mergeCell ref="G68:H68"/>
    <mergeCell ref="C60:D60"/>
    <mergeCell ref="C66:D66"/>
    <mergeCell ref="E60:F60"/>
    <mergeCell ref="E66:F66"/>
    <mergeCell ref="C67:D67"/>
    <mergeCell ref="E67:F67"/>
  </mergeCells>
  <pageMargins left="0.7" right="0.7" top="0.75" bottom="0.75" header="0.3" footer="0.3"/>
  <pageSetup scale="63" fitToHeight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F60"/>
  <sheetViews>
    <sheetView workbookViewId="0">
      <selection activeCell="F34" sqref="F34"/>
    </sheetView>
  </sheetViews>
  <sheetFormatPr baseColWidth="10" defaultRowHeight="15" x14ac:dyDescent="0.25"/>
  <cols>
    <col min="2" max="2" width="39" customWidth="1"/>
    <col min="3" max="3" width="20" customWidth="1"/>
    <col min="4" max="4" width="17.42578125" customWidth="1"/>
    <col min="5" max="5" width="18.140625" customWidth="1"/>
    <col min="6" max="6" width="25.28515625" customWidth="1"/>
  </cols>
  <sheetData>
    <row r="3" spans="2:6" x14ac:dyDescent="0.25">
      <c r="B3" s="15"/>
      <c r="C3" s="27" t="s">
        <v>20</v>
      </c>
      <c r="D3" s="15"/>
      <c r="E3" s="15"/>
      <c r="F3" s="15"/>
    </row>
    <row r="4" spans="2:6" x14ac:dyDescent="0.25">
      <c r="B4" s="15"/>
      <c r="C4" s="27" t="s">
        <v>21</v>
      </c>
      <c r="D4" s="15"/>
      <c r="E4" s="15"/>
      <c r="F4" s="15"/>
    </row>
    <row r="5" spans="2:6" x14ac:dyDescent="0.25">
      <c r="B5" s="15"/>
      <c r="C5" s="27" t="s">
        <v>36</v>
      </c>
      <c r="D5" s="15"/>
      <c r="E5" s="38" t="s">
        <v>921</v>
      </c>
      <c r="F5" s="15"/>
    </row>
    <row r="6" spans="2:6" x14ac:dyDescent="0.25">
      <c r="B6" s="15"/>
    </row>
    <row r="7" spans="2:6" x14ac:dyDescent="0.25">
      <c r="B7" s="15"/>
      <c r="C7" s="15"/>
      <c r="D7" s="15"/>
      <c r="E7" s="15"/>
      <c r="F7" s="15"/>
    </row>
    <row r="8" spans="2:6" x14ac:dyDescent="0.25">
      <c r="B8" s="15"/>
      <c r="C8" s="14">
        <v>2.1</v>
      </c>
      <c r="D8" s="38" t="s">
        <v>242</v>
      </c>
      <c r="E8" s="15"/>
      <c r="F8" s="15"/>
    </row>
    <row r="9" spans="2:6" x14ac:dyDescent="0.25">
      <c r="B9" s="15"/>
      <c r="C9" s="94" t="s">
        <v>240</v>
      </c>
      <c r="D9" s="38" t="s">
        <v>243</v>
      </c>
      <c r="E9" s="15"/>
      <c r="F9" s="15"/>
    </row>
    <row r="10" spans="2:6" x14ac:dyDescent="0.25">
      <c r="B10" s="15"/>
      <c r="C10" s="94" t="s">
        <v>484</v>
      </c>
      <c r="D10" s="38" t="s">
        <v>335</v>
      </c>
      <c r="E10" s="15"/>
      <c r="F10" s="15"/>
    </row>
    <row r="11" spans="2:6" x14ac:dyDescent="0.25">
      <c r="B11" s="15"/>
      <c r="C11" s="15"/>
    </row>
    <row r="12" spans="2:6" x14ac:dyDescent="0.25">
      <c r="B12" s="80"/>
      <c r="C12" s="52"/>
      <c r="D12" s="52"/>
      <c r="E12" s="52" t="s">
        <v>238</v>
      </c>
      <c r="F12" s="77"/>
    </row>
    <row r="13" spans="2:6" x14ac:dyDescent="0.25">
      <c r="B13" s="55" t="s">
        <v>3</v>
      </c>
      <c r="C13" s="55" t="s">
        <v>87</v>
      </c>
      <c r="D13" s="55" t="s">
        <v>40</v>
      </c>
      <c r="E13" s="55" t="s">
        <v>239</v>
      </c>
      <c r="F13" s="79" t="s">
        <v>43</v>
      </c>
    </row>
    <row r="14" spans="2:6" x14ac:dyDescent="0.25">
      <c r="B14" s="71" t="s">
        <v>337</v>
      </c>
      <c r="C14" s="64"/>
      <c r="D14" s="65">
        <v>34647.08</v>
      </c>
      <c r="E14" s="65"/>
      <c r="F14" s="65"/>
    </row>
    <row r="15" spans="2:6" x14ac:dyDescent="0.25">
      <c r="B15" s="71" t="s">
        <v>338</v>
      </c>
      <c r="C15" s="64"/>
      <c r="D15" s="65">
        <v>695956.37</v>
      </c>
      <c r="E15" s="65"/>
      <c r="F15" s="65"/>
    </row>
    <row r="16" spans="2:6" x14ac:dyDescent="0.25">
      <c r="B16" s="71" t="s">
        <v>339</v>
      </c>
      <c r="C16" s="64"/>
      <c r="D16" s="65">
        <v>662316.18999999994</v>
      </c>
      <c r="E16" s="65"/>
      <c r="F16" s="65"/>
    </row>
    <row r="17" spans="2:6" x14ac:dyDescent="0.25">
      <c r="B17" s="71" t="s">
        <v>279</v>
      </c>
      <c r="C17" s="64"/>
      <c r="D17" s="65">
        <v>96217.2</v>
      </c>
      <c r="E17" s="65"/>
      <c r="F17" s="65"/>
    </row>
    <row r="18" spans="2:6" x14ac:dyDescent="0.25">
      <c r="B18" s="71" t="s">
        <v>340</v>
      </c>
      <c r="C18" s="64"/>
      <c r="D18" s="65">
        <v>66700</v>
      </c>
      <c r="E18" s="65"/>
      <c r="F18" s="65"/>
    </row>
    <row r="19" spans="2:6" x14ac:dyDescent="0.25">
      <c r="B19" s="71" t="s">
        <v>341</v>
      </c>
      <c r="C19" s="64"/>
      <c r="D19" s="65">
        <v>265726.87</v>
      </c>
      <c r="E19" s="65"/>
      <c r="F19" s="65"/>
    </row>
    <row r="20" spans="2:6" x14ac:dyDescent="0.25">
      <c r="B20" s="71" t="s">
        <v>342</v>
      </c>
      <c r="C20" s="64"/>
      <c r="D20" s="65">
        <v>629.01</v>
      </c>
      <c r="E20" s="65"/>
      <c r="F20" s="65"/>
    </row>
    <row r="21" spans="2:6" x14ac:dyDescent="0.25">
      <c r="B21" s="71" t="s">
        <v>343</v>
      </c>
      <c r="C21" s="64"/>
      <c r="D21" s="65">
        <v>56728.639999999999</v>
      </c>
      <c r="E21" s="65"/>
      <c r="F21" s="65"/>
    </row>
    <row r="22" spans="2:6" x14ac:dyDescent="0.25">
      <c r="B22" s="71" t="s">
        <v>344</v>
      </c>
      <c r="C22" s="64"/>
      <c r="D22" s="65">
        <v>132473.96</v>
      </c>
      <c r="E22" s="65"/>
      <c r="F22" s="65"/>
    </row>
    <row r="23" spans="2:6" x14ac:dyDescent="0.25">
      <c r="B23" s="71" t="s">
        <v>345</v>
      </c>
      <c r="C23" s="64"/>
      <c r="D23" s="65">
        <v>451255.84</v>
      </c>
      <c r="E23" s="65"/>
      <c r="F23" s="65"/>
    </row>
    <row r="24" spans="2:6" x14ac:dyDescent="0.25">
      <c r="B24" s="71" t="s">
        <v>346</v>
      </c>
      <c r="C24" s="64"/>
      <c r="D24" s="65">
        <v>310635.59000000003</v>
      </c>
      <c r="E24" s="65"/>
      <c r="F24" s="65"/>
    </row>
    <row r="25" spans="2:6" x14ac:dyDescent="0.25">
      <c r="B25" s="71" t="s">
        <v>347</v>
      </c>
      <c r="C25" s="64"/>
      <c r="D25" s="65">
        <v>60336.01</v>
      </c>
      <c r="E25" s="65"/>
      <c r="F25" s="65"/>
    </row>
    <row r="26" spans="2:6" x14ac:dyDescent="0.25">
      <c r="B26" s="71" t="s">
        <v>348</v>
      </c>
      <c r="C26" s="64"/>
      <c r="D26" s="65">
        <v>5846.4</v>
      </c>
      <c r="E26" s="65"/>
      <c r="F26" s="65"/>
    </row>
    <row r="27" spans="2:6" x14ac:dyDescent="0.25">
      <c r="B27" s="71" t="s">
        <v>349</v>
      </c>
      <c r="C27" s="64"/>
      <c r="D27" s="65">
        <v>685952.01</v>
      </c>
      <c r="E27" s="65"/>
      <c r="F27" s="65"/>
    </row>
    <row r="28" spans="2:6" x14ac:dyDescent="0.25">
      <c r="B28" s="71" t="s">
        <v>350</v>
      </c>
      <c r="C28" s="64"/>
      <c r="D28" s="65">
        <v>888191.32</v>
      </c>
      <c r="E28" s="65"/>
      <c r="F28" s="65"/>
    </row>
    <row r="29" spans="2:6" x14ac:dyDescent="0.25">
      <c r="B29" s="71" t="s">
        <v>351</v>
      </c>
      <c r="C29" s="64"/>
      <c r="D29" s="65">
        <v>187688</v>
      </c>
      <c r="E29" s="65"/>
      <c r="F29" s="65"/>
    </row>
    <row r="30" spans="2:6" x14ac:dyDescent="0.25">
      <c r="B30" s="71" t="s">
        <v>352</v>
      </c>
      <c r="C30" s="64"/>
      <c r="D30" s="65">
        <v>21412.57</v>
      </c>
      <c r="E30" s="65"/>
      <c r="F30" s="65"/>
    </row>
    <row r="31" spans="2:6" x14ac:dyDescent="0.25">
      <c r="B31" s="71" t="s">
        <v>353</v>
      </c>
      <c r="C31" s="64"/>
      <c r="D31" s="65">
        <v>131582.04</v>
      </c>
      <c r="E31" s="65"/>
      <c r="F31" s="65"/>
    </row>
    <row r="32" spans="2:6" x14ac:dyDescent="0.25">
      <c r="B32" s="71" t="s">
        <v>354</v>
      </c>
      <c r="C32" s="64"/>
      <c r="D32" s="65">
        <v>1221876.27</v>
      </c>
      <c r="E32" s="65"/>
      <c r="F32" s="65"/>
    </row>
    <row r="33" spans="2:6" x14ac:dyDescent="0.25">
      <c r="B33" s="71" t="s">
        <v>355</v>
      </c>
      <c r="C33" s="64"/>
      <c r="D33" s="65">
        <v>8410</v>
      </c>
      <c r="E33" s="65"/>
      <c r="F33" s="65"/>
    </row>
    <row r="34" spans="2:6" x14ac:dyDescent="0.25">
      <c r="B34" s="71" t="s">
        <v>356</v>
      </c>
      <c r="C34" s="64"/>
      <c r="D34" s="65">
        <v>348000</v>
      </c>
      <c r="E34" s="65"/>
      <c r="F34" s="65"/>
    </row>
    <row r="35" spans="2:6" x14ac:dyDescent="0.25">
      <c r="B35" s="95"/>
      <c r="C35" s="101" t="s">
        <v>357</v>
      </c>
      <c r="D35" s="96">
        <f>SUM(D14:D34)</f>
        <v>6332581.3699999992</v>
      </c>
      <c r="E35" s="102"/>
      <c r="F35" s="102"/>
    </row>
    <row r="36" spans="2:6" x14ac:dyDescent="0.25">
      <c r="B36" s="71" t="s">
        <v>344</v>
      </c>
      <c r="C36" s="64"/>
      <c r="D36" s="65">
        <v>9918</v>
      </c>
      <c r="E36" s="65"/>
      <c r="F36" s="65"/>
    </row>
    <row r="37" spans="2:6" x14ac:dyDescent="0.25">
      <c r="B37" s="95"/>
      <c r="C37" s="101" t="s">
        <v>357</v>
      </c>
      <c r="D37" s="96">
        <f>+D36</f>
        <v>9918</v>
      </c>
      <c r="E37" s="102"/>
      <c r="F37" s="102"/>
    </row>
    <row r="38" spans="2:6" x14ac:dyDescent="0.25">
      <c r="B38" s="71" t="s">
        <v>358</v>
      </c>
      <c r="C38" s="64"/>
      <c r="D38" s="65">
        <v>-100824.24</v>
      </c>
      <c r="E38" s="65"/>
      <c r="F38" s="65"/>
    </row>
    <row r="39" spans="2:6" x14ac:dyDescent="0.25">
      <c r="B39" s="71" t="s">
        <v>359</v>
      </c>
      <c r="C39" s="64"/>
      <c r="D39" s="65">
        <v>3795.78</v>
      </c>
      <c r="E39" s="65"/>
      <c r="F39" s="65"/>
    </row>
    <row r="40" spans="2:6" x14ac:dyDescent="0.25">
      <c r="B40" s="71" t="s">
        <v>337</v>
      </c>
      <c r="C40" s="64"/>
      <c r="D40" s="65">
        <v>9860</v>
      </c>
      <c r="E40" s="65"/>
      <c r="F40" s="65"/>
    </row>
    <row r="41" spans="2:6" x14ac:dyDescent="0.25">
      <c r="B41" s="71" t="s">
        <v>360</v>
      </c>
      <c r="C41" s="64"/>
      <c r="D41" s="65">
        <v>523056.63</v>
      </c>
      <c r="E41" s="65"/>
      <c r="F41" s="65"/>
    </row>
    <row r="42" spans="2:6" x14ac:dyDescent="0.25">
      <c r="B42" s="95"/>
      <c r="C42" s="101" t="s">
        <v>54</v>
      </c>
      <c r="D42" s="96">
        <f>SUM(D38:D41)</f>
        <v>435888.17</v>
      </c>
      <c r="E42" s="102"/>
      <c r="F42" s="102"/>
    </row>
    <row r="43" spans="2:6" x14ac:dyDescent="0.25">
      <c r="B43" s="71" t="s">
        <v>361</v>
      </c>
      <c r="C43" s="64"/>
      <c r="D43" s="65">
        <v>-318251.40999999997</v>
      </c>
      <c r="E43" s="65"/>
      <c r="F43" s="65"/>
    </row>
    <row r="44" spans="2:6" x14ac:dyDescent="0.25">
      <c r="B44" s="95"/>
      <c r="C44" s="101" t="s">
        <v>357</v>
      </c>
      <c r="D44" s="96">
        <f>+D43</f>
        <v>-318251.40999999997</v>
      </c>
      <c r="E44" s="102"/>
      <c r="F44" s="102"/>
    </row>
    <row r="46" spans="2:6" x14ac:dyDescent="0.25">
      <c r="D46" s="10"/>
    </row>
    <row r="47" spans="2:6" x14ac:dyDescent="0.25">
      <c r="D47" s="10"/>
    </row>
    <row r="51" spans="2:6" x14ac:dyDescent="0.25">
      <c r="B51" s="287" t="s">
        <v>32</v>
      </c>
      <c r="C51" s="287"/>
      <c r="D51" s="287" t="s">
        <v>33</v>
      </c>
      <c r="E51" s="287"/>
      <c r="F51" s="169" t="s">
        <v>34</v>
      </c>
    </row>
    <row r="52" spans="2:6" x14ac:dyDescent="0.25">
      <c r="B52" s="169"/>
      <c r="C52" s="169"/>
      <c r="D52" s="169"/>
      <c r="E52" s="169"/>
      <c r="F52" s="169"/>
    </row>
    <row r="53" spans="2:6" x14ac:dyDescent="0.25">
      <c r="B53" s="169"/>
      <c r="C53" s="169"/>
      <c r="D53" s="169"/>
      <c r="E53" s="169"/>
      <c r="F53" s="169"/>
    </row>
    <row r="54" spans="2:6" x14ac:dyDescent="0.25">
      <c r="B54" s="169"/>
      <c r="C54" s="169"/>
      <c r="D54" s="169"/>
      <c r="E54" s="169"/>
      <c r="F54" s="169"/>
    </row>
    <row r="55" spans="2:6" x14ac:dyDescent="0.25">
      <c r="B55" s="169"/>
      <c r="C55" s="169"/>
      <c r="D55" s="169"/>
      <c r="E55" s="169"/>
      <c r="F55" s="169"/>
    </row>
    <row r="56" spans="2:6" x14ac:dyDescent="0.25">
      <c r="B56" s="169"/>
      <c r="C56" s="169"/>
      <c r="D56" s="169"/>
      <c r="E56" s="169"/>
      <c r="F56" s="169"/>
    </row>
    <row r="57" spans="2:6" x14ac:dyDescent="0.25">
      <c r="B57" s="127"/>
      <c r="C57" s="127"/>
      <c r="D57" s="125"/>
      <c r="E57" s="125"/>
      <c r="F57" s="125"/>
    </row>
    <row r="58" spans="2:6" x14ac:dyDescent="0.25">
      <c r="B58" s="289" t="s">
        <v>628</v>
      </c>
      <c r="C58" s="289"/>
      <c r="D58" s="289" t="s">
        <v>616</v>
      </c>
      <c r="E58" s="289"/>
      <c r="F58" s="127" t="s">
        <v>626</v>
      </c>
    </row>
    <row r="59" spans="2:6" x14ac:dyDescent="0.25">
      <c r="B59" s="286" t="s">
        <v>515</v>
      </c>
      <c r="C59" s="286"/>
      <c r="D59" s="287" t="s">
        <v>618</v>
      </c>
      <c r="E59" s="287"/>
      <c r="F59" s="124" t="s">
        <v>519</v>
      </c>
    </row>
    <row r="60" spans="2:6" x14ac:dyDescent="0.25">
      <c r="B60" s="288" t="s">
        <v>516</v>
      </c>
      <c r="C60" s="288"/>
      <c r="D60" s="287" t="s">
        <v>622</v>
      </c>
      <c r="E60" s="287"/>
      <c r="F60" s="169" t="s">
        <v>518</v>
      </c>
    </row>
  </sheetData>
  <mergeCells count="8">
    <mergeCell ref="B60:C60"/>
    <mergeCell ref="D60:E60"/>
    <mergeCell ref="B51:C51"/>
    <mergeCell ref="D51:E51"/>
    <mergeCell ref="B58:C58"/>
    <mergeCell ref="D58:E58"/>
    <mergeCell ref="B59:C59"/>
    <mergeCell ref="D59:E59"/>
  </mergeCells>
  <pageMargins left="0.25" right="0.25" top="0.75" bottom="0.75" header="0.3" footer="0.3"/>
  <pageSetup scale="71" fitToHeight="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F53"/>
  <sheetViews>
    <sheetView topLeftCell="A7" workbookViewId="0">
      <selection activeCell="F31" sqref="F31"/>
    </sheetView>
  </sheetViews>
  <sheetFormatPr baseColWidth="10" defaultRowHeight="15" x14ac:dyDescent="0.25"/>
  <cols>
    <col min="2" max="2" width="36.7109375" customWidth="1"/>
    <col min="3" max="3" width="30.7109375" customWidth="1"/>
    <col min="4" max="4" width="16.28515625" customWidth="1"/>
    <col min="5" max="5" width="18.85546875" customWidth="1"/>
    <col min="6" max="6" width="28.42578125" customWidth="1"/>
  </cols>
  <sheetData>
    <row r="4" spans="2:6" x14ac:dyDescent="0.25">
      <c r="B4" s="15"/>
      <c r="C4" s="27" t="s">
        <v>20</v>
      </c>
      <c r="D4" s="15"/>
      <c r="E4" s="15"/>
      <c r="F4" s="15"/>
    </row>
    <row r="5" spans="2:6" x14ac:dyDescent="0.25">
      <c r="B5" s="15"/>
      <c r="C5" s="27" t="s">
        <v>21</v>
      </c>
      <c r="D5" s="15"/>
      <c r="E5" s="15"/>
      <c r="F5" s="15"/>
    </row>
    <row r="6" spans="2:6" x14ac:dyDescent="0.25">
      <c r="B6" s="15"/>
      <c r="C6" s="27" t="s">
        <v>36</v>
      </c>
      <c r="D6" s="15"/>
      <c r="E6" s="38" t="s">
        <v>921</v>
      </c>
      <c r="F6" s="15"/>
    </row>
    <row r="7" spans="2:6" x14ac:dyDescent="0.25">
      <c r="B7" s="15"/>
    </row>
    <row r="8" spans="2:6" x14ac:dyDescent="0.25">
      <c r="B8" s="15"/>
      <c r="C8" s="15"/>
      <c r="D8" s="15"/>
      <c r="E8" s="15"/>
      <c r="F8" s="15"/>
    </row>
    <row r="9" spans="2:6" x14ac:dyDescent="0.25">
      <c r="B9" s="15"/>
      <c r="C9" s="14">
        <v>2.1</v>
      </c>
      <c r="D9" s="38" t="s">
        <v>242</v>
      </c>
      <c r="E9" s="15"/>
      <c r="F9" s="15"/>
    </row>
    <row r="10" spans="2:6" x14ac:dyDescent="0.25">
      <c r="B10" s="15"/>
      <c r="C10" s="94" t="s">
        <v>240</v>
      </c>
      <c r="D10" s="38" t="s">
        <v>243</v>
      </c>
      <c r="E10" s="15"/>
      <c r="F10" s="15"/>
    </row>
    <row r="11" spans="2:6" x14ac:dyDescent="0.25">
      <c r="B11" s="15"/>
      <c r="C11" s="94" t="s">
        <v>484</v>
      </c>
      <c r="D11" s="38" t="s">
        <v>335</v>
      </c>
      <c r="E11" s="15"/>
      <c r="F11" s="15"/>
    </row>
    <row r="12" spans="2:6" x14ac:dyDescent="0.25">
      <c r="B12" s="15"/>
      <c r="C12" s="15"/>
    </row>
    <row r="13" spans="2:6" x14ac:dyDescent="0.25">
      <c r="B13" s="80"/>
      <c r="C13" s="52"/>
      <c r="D13" s="52"/>
      <c r="E13" s="52" t="s">
        <v>238</v>
      </c>
      <c r="F13" s="77"/>
    </row>
    <row r="14" spans="2:6" x14ac:dyDescent="0.25">
      <c r="B14" s="55" t="s">
        <v>3</v>
      </c>
      <c r="C14" s="55" t="s">
        <v>87</v>
      </c>
      <c r="D14" s="55" t="s">
        <v>40</v>
      </c>
      <c r="E14" s="55" t="s">
        <v>239</v>
      </c>
      <c r="F14" s="79" t="s">
        <v>43</v>
      </c>
    </row>
    <row r="15" spans="2:6" x14ac:dyDescent="0.25">
      <c r="B15" s="71" t="s">
        <v>362</v>
      </c>
      <c r="C15" s="64"/>
      <c r="D15" s="65">
        <v>281382.87</v>
      </c>
      <c r="E15" s="65"/>
      <c r="F15" s="65"/>
    </row>
    <row r="16" spans="2:6" x14ac:dyDescent="0.25">
      <c r="B16" s="71" t="s">
        <v>338</v>
      </c>
      <c r="C16" s="64"/>
      <c r="D16" s="65">
        <v>283051.84999999998</v>
      </c>
      <c r="E16" s="65"/>
      <c r="F16" s="65"/>
    </row>
    <row r="17" spans="2:6" x14ac:dyDescent="0.25">
      <c r="B17" s="95"/>
      <c r="C17" s="101" t="s">
        <v>363</v>
      </c>
      <c r="D17" s="96">
        <f>SUM(D15:D16)</f>
        <v>564434.72</v>
      </c>
      <c r="E17" s="102"/>
      <c r="F17" s="102"/>
    </row>
    <row r="18" spans="2:6" x14ac:dyDescent="0.25">
      <c r="B18" s="71" t="s">
        <v>364</v>
      </c>
      <c r="C18" s="64"/>
      <c r="D18" s="65">
        <v>0</v>
      </c>
      <c r="E18" s="65"/>
      <c r="F18" s="65"/>
    </row>
    <row r="19" spans="2:6" x14ac:dyDescent="0.25">
      <c r="B19" s="71" t="s">
        <v>338</v>
      </c>
      <c r="C19" s="64"/>
      <c r="D19" s="65">
        <v>121376.66</v>
      </c>
      <c r="E19" s="65"/>
      <c r="F19" s="65"/>
    </row>
    <row r="20" spans="2:6" x14ac:dyDescent="0.25">
      <c r="B20" s="71" t="s">
        <v>365</v>
      </c>
      <c r="C20" s="64"/>
      <c r="D20" s="65">
        <v>0</v>
      </c>
      <c r="E20" s="65"/>
      <c r="F20" s="65"/>
    </row>
    <row r="21" spans="2:6" x14ac:dyDescent="0.25">
      <c r="B21" s="95"/>
      <c r="C21" s="101" t="s">
        <v>54</v>
      </c>
      <c r="D21" s="96">
        <f>SUM(D18:D20)</f>
        <v>121376.66</v>
      </c>
      <c r="E21" s="102"/>
      <c r="F21" s="102"/>
    </row>
    <row r="22" spans="2:6" x14ac:dyDescent="0.25">
      <c r="B22" s="95"/>
      <c r="C22" s="101" t="s">
        <v>31</v>
      </c>
      <c r="D22" s="20">
        <f>+'CONTRATISTAS POR PAGAR A CORTO '!D35+'CONTRATISTAS POR PAGAR A CORTO '!D37+'CONTRATISTAS POR PAGAR A CORTO '!D42+'CONTRATISTAS POR PAGAR A CORTO '!D44+'CONTRATISTAS POR PAGAR'!D17+'CONTRATISTAS POR PAGAR'!D21</f>
        <v>7145947.5099999988</v>
      </c>
      <c r="E22" s="102"/>
      <c r="F22" s="102"/>
    </row>
    <row r="23" spans="2:6" x14ac:dyDescent="0.25">
      <c r="D23" s="103"/>
    </row>
    <row r="24" spans="2:6" x14ac:dyDescent="0.25">
      <c r="D24" s="103"/>
    </row>
    <row r="25" spans="2:6" x14ac:dyDescent="0.25">
      <c r="D25" s="103"/>
    </row>
    <row r="26" spans="2:6" x14ac:dyDescent="0.25">
      <c r="D26" s="103"/>
    </row>
    <row r="27" spans="2:6" x14ac:dyDescent="0.25">
      <c r="D27" s="103"/>
    </row>
    <row r="28" spans="2:6" x14ac:dyDescent="0.25">
      <c r="D28" s="103"/>
    </row>
    <row r="29" spans="2:6" x14ac:dyDescent="0.25">
      <c r="D29" s="103"/>
    </row>
    <row r="30" spans="2:6" x14ac:dyDescent="0.25">
      <c r="D30" s="103"/>
    </row>
    <row r="31" spans="2:6" x14ac:dyDescent="0.25">
      <c r="D31" s="103"/>
    </row>
    <row r="32" spans="2:6" x14ac:dyDescent="0.25">
      <c r="D32" s="103"/>
    </row>
    <row r="33" spans="2:6" x14ac:dyDescent="0.25">
      <c r="D33" s="103"/>
    </row>
    <row r="34" spans="2:6" x14ac:dyDescent="0.25">
      <c r="D34" s="103"/>
    </row>
    <row r="35" spans="2:6" x14ac:dyDescent="0.25">
      <c r="D35" s="103"/>
    </row>
    <row r="36" spans="2:6" x14ac:dyDescent="0.25">
      <c r="D36" s="103"/>
    </row>
    <row r="37" spans="2:6" x14ac:dyDescent="0.25">
      <c r="D37" s="103"/>
    </row>
    <row r="38" spans="2:6" x14ac:dyDescent="0.25">
      <c r="D38" s="103"/>
    </row>
    <row r="39" spans="2:6" x14ac:dyDescent="0.25">
      <c r="D39" s="10"/>
    </row>
    <row r="40" spans="2:6" x14ac:dyDescent="0.25">
      <c r="D40" s="10"/>
    </row>
    <row r="41" spans="2:6" x14ac:dyDescent="0.25">
      <c r="D41" s="10"/>
    </row>
    <row r="43" spans="2:6" x14ac:dyDescent="0.25">
      <c r="B43" s="287" t="s">
        <v>32</v>
      </c>
      <c r="C43" s="287"/>
      <c r="D43" s="287" t="s">
        <v>33</v>
      </c>
      <c r="E43" s="287"/>
      <c r="F43" s="129" t="s">
        <v>34</v>
      </c>
    </row>
    <row r="44" spans="2:6" x14ac:dyDescent="0.25">
      <c r="B44" s="161"/>
      <c r="C44" s="161"/>
      <c r="D44" s="161"/>
      <c r="E44" s="161"/>
      <c r="F44" s="161"/>
    </row>
    <row r="45" spans="2:6" x14ac:dyDescent="0.25">
      <c r="B45" s="161"/>
      <c r="C45" s="161"/>
      <c r="D45" s="161"/>
      <c r="E45" s="161"/>
      <c r="F45" s="161"/>
    </row>
    <row r="46" spans="2:6" x14ac:dyDescent="0.25">
      <c r="B46" s="161"/>
      <c r="C46" s="161"/>
      <c r="D46" s="161"/>
      <c r="E46" s="161"/>
      <c r="F46" s="161"/>
    </row>
    <row r="47" spans="2:6" x14ac:dyDescent="0.25">
      <c r="B47" s="161"/>
      <c r="C47" s="161"/>
      <c r="D47" s="161"/>
      <c r="E47" s="161"/>
      <c r="F47" s="161"/>
    </row>
    <row r="48" spans="2:6" x14ac:dyDescent="0.25">
      <c r="B48" s="161"/>
      <c r="C48" s="161"/>
      <c r="D48" s="161"/>
      <c r="E48" s="161"/>
      <c r="F48" s="161"/>
    </row>
    <row r="49" spans="2:6" x14ac:dyDescent="0.25">
      <c r="B49" s="161"/>
      <c r="C49" s="161"/>
      <c r="D49" s="161"/>
      <c r="E49" s="161"/>
      <c r="F49" s="161"/>
    </row>
    <row r="50" spans="2:6" x14ac:dyDescent="0.25">
      <c r="B50" s="127"/>
      <c r="C50" s="127"/>
      <c r="D50" s="125"/>
      <c r="E50" s="125"/>
      <c r="F50" s="125"/>
    </row>
    <row r="51" spans="2:6" x14ac:dyDescent="0.25">
      <c r="B51" s="289" t="s">
        <v>625</v>
      </c>
      <c r="C51" s="289"/>
      <c r="D51" s="289" t="s">
        <v>616</v>
      </c>
      <c r="E51" s="289"/>
      <c r="F51" s="127" t="s">
        <v>628</v>
      </c>
    </row>
    <row r="52" spans="2:6" x14ac:dyDescent="0.25">
      <c r="B52" s="286" t="s">
        <v>515</v>
      </c>
      <c r="C52" s="286"/>
      <c r="D52" s="287" t="s">
        <v>618</v>
      </c>
      <c r="E52" s="287"/>
      <c r="F52" s="124" t="s">
        <v>519</v>
      </c>
    </row>
    <row r="53" spans="2:6" x14ac:dyDescent="0.25">
      <c r="B53" s="288" t="s">
        <v>516</v>
      </c>
      <c r="C53" s="288"/>
      <c r="D53" s="287" t="s">
        <v>622</v>
      </c>
      <c r="E53" s="287"/>
      <c r="F53" s="129" t="s">
        <v>518</v>
      </c>
    </row>
  </sheetData>
  <mergeCells count="8">
    <mergeCell ref="B53:C53"/>
    <mergeCell ref="D53:E53"/>
    <mergeCell ref="B43:C43"/>
    <mergeCell ref="D43:E43"/>
    <mergeCell ref="B51:C51"/>
    <mergeCell ref="D51:E51"/>
    <mergeCell ref="B52:C52"/>
    <mergeCell ref="D52:E52"/>
  </mergeCells>
  <pageMargins left="0.25" right="0.25" top="0.75" bottom="0.75" header="0.3" footer="0.3"/>
  <pageSetup scale="71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F51"/>
  <sheetViews>
    <sheetView workbookViewId="0">
      <selection activeCell="E32" sqref="E32"/>
    </sheetView>
  </sheetViews>
  <sheetFormatPr baseColWidth="10" defaultRowHeight="15" x14ac:dyDescent="0.25"/>
  <cols>
    <col min="2" max="2" width="36.7109375" customWidth="1"/>
    <col min="3" max="3" width="22.7109375" customWidth="1"/>
    <col min="4" max="4" width="20.7109375" customWidth="1"/>
    <col min="5" max="5" width="20.140625" customWidth="1"/>
    <col min="6" max="6" width="31.5703125" customWidth="1"/>
  </cols>
  <sheetData>
    <row r="3" spans="2:6" x14ac:dyDescent="0.25">
      <c r="B3" s="15"/>
      <c r="C3" s="27" t="s">
        <v>20</v>
      </c>
      <c r="D3" s="15"/>
      <c r="E3" s="15"/>
      <c r="F3" s="15"/>
    </row>
    <row r="4" spans="2:6" x14ac:dyDescent="0.25">
      <c r="B4" s="15"/>
      <c r="C4" s="27" t="s">
        <v>21</v>
      </c>
      <c r="D4" s="15"/>
      <c r="E4" s="15"/>
      <c r="F4" s="15"/>
    </row>
    <row r="5" spans="2:6" x14ac:dyDescent="0.25">
      <c r="B5" s="15"/>
      <c r="C5" s="27" t="s">
        <v>36</v>
      </c>
      <c r="D5" s="15"/>
      <c r="E5" s="38" t="s">
        <v>921</v>
      </c>
      <c r="F5" s="15"/>
    </row>
    <row r="6" spans="2:6" x14ac:dyDescent="0.25">
      <c r="B6" s="15"/>
    </row>
    <row r="7" spans="2:6" x14ac:dyDescent="0.25">
      <c r="B7" s="15"/>
      <c r="C7" s="15"/>
      <c r="D7" s="15"/>
      <c r="E7" s="15"/>
      <c r="F7" s="15"/>
    </row>
    <row r="8" spans="2:6" x14ac:dyDescent="0.25">
      <c r="B8" s="15"/>
      <c r="C8" s="14">
        <v>2.1</v>
      </c>
      <c r="D8" s="38" t="s">
        <v>242</v>
      </c>
      <c r="E8" s="15"/>
      <c r="F8" s="15"/>
    </row>
    <row r="9" spans="2:6" x14ac:dyDescent="0.25">
      <c r="B9" s="15"/>
      <c r="C9" s="94" t="s">
        <v>240</v>
      </c>
      <c r="D9" s="38" t="s">
        <v>243</v>
      </c>
      <c r="E9" s="15"/>
      <c r="F9" s="15"/>
    </row>
    <row r="10" spans="2:6" x14ac:dyDescent="0.25">
      <c r="B10" s="15"/>
      <c r="C10" s="94" t="s">
        <v>366</v>
      </c>
      <c r="D10" s="38" t="s">
        <v>367</v>
      </c>
      <c r="E10" s="15"/>
      <c r="F10" s="15"/>
    </row>
    <row r="11" spans="2:6" x14ac:dyDescent="0.25">
      <c r="B11" s="15"/>
      <c r="C11" s="94"/>
      <c r="D11" s="38" t="s">
        <v>368</v>
      </c>
      <c r="E11" s="15"/>
      <c r="F11" s="15"/>
    </row>
    <row r="12" spans="2:6" x14ac:dyDescent="0.25">
      <c r="B12" s="15"/>
      <c r="C12" s="15"/>
    </row>
    <row r="13" spans="2:6" x14ac:dyDescent="0.25">
      <c r="B13" s="80"/>
      <c r="C13" s="52"/>
      <c r="D13" s="52"/>
      <c r="E13" s="52" t="s">
        <v>238</v>
      </c>
      <c r="F13" s="77"/>
    </row>
    <row r="14" spans="2:6" x14ac:dyDescent="0.25">
      <c r="B14" s="55" t="s">
        <v>3</v>
      </c>
      <c r="C14" s="55" t="s">
        <v>87</v>
      </c>
      <c r="D14" s="55" t="s">
        <v>40</v>
      </c>
      <c r="E14" s="55" t="s">
        <v>239</v>
      </c>
      <c r="F14" s="79" t="s">
        <v>43</v>
      </c>
    </row>
    <row r="15" spans="2:6" x14ac:dyDescent="0.25">
      <c r="B15" s="71" t="s">
        <v>369</v>
      </c>
      <c r="C15" s="64"/>
      <c r="D15" s="65">
        <v>4728441.0599999996</v>
      </c>
      <c r="E15" s="65"/>
      <c r="F15" s="65"/>
    </row>
    <row r="16" spans="2:6" x14ac:dyDescent="0.25">
      <c r="B16" s="71" t="s">
        <v>374</v>
      </c>
      <c r="C16" s="64"/>
      <c r="D16" s="65">
        <v>177</v>
      </c>
      <c r="E16" s="65"/>
      <c r="F16" s="65"/>
    </row>
    <row r="17" spans="2:6" x14ac:dyDescent="0.25">
      <c r="B17" s="71" t="s">
        <v>905</v>
      </c>
      <c r="C17" s="64"/>
      <c r="D17" s="65">
        <v>28127.73</v>
      </c>
      <c r="E17" s="65"/>
      <c r="F17" s="65"/>
    </row>
    <row r="18" spans="2:6" x14ac:dyDescent="0.25">
      <c r="B18" s="71" t="s">
        <v>370</v>
      </c>
      <c r="C18" s="64"/>
      <c r="D18" s="65">
        <v>60448.15</v>
      </c>
      <c r="E18" s="65"/>
      <c r="F18" s="65"/>
    </row>
    <row r="19" spans="2:6" x14ac:dyDescent="0.25">
      <c r="B19" s="71" t="s">
        <v>371</v>
      </c>
      <c r="C19" s="64"/>
      <c r="D19" s="65">
        <v>-1691.8</v>
      </c>
      <c r="E19" s="65"/>
      <c r="F19" s="65"/>
    </row>
    <row r="20" spans="2:6" x14ac:dyDescent="0.25">
      <c r="B20" s="71" t="s">
        <v>372</v>
      </c>
      <c r="C20" s="64"/>
      <c r="D20" s="65">
        <v>579641.68000000005</v>
      </c>
      <c r="E20" s="65"/>
      <c r="F20" s="65"/>
    </row>
    <row r="21" spans="2:6" x14ac:dyDescent="0.25">
      <c r="B21" s="71" t="s">
        <v>373</v>
      </c>
      <c r="C21" s="64"/>
      <c r="D21" s="65">
        <v>179156.38</v>
      </c>
      <c r="E21" s="65"/>
      <c r="F21" s="65"/>
    </row>
    <row r="22" spans="2:6" x14ac:dyDescent="0.25">
      <c r="B22" s="71"/>
      <c r="C22" s="64"/>
      <c r="D22" s="65"/>
      <c r="E22" s="65"/>
      <c r="F22" s="65"/>
    </row>
    <row r="23" spans="2:6" x14ac:dyDescent="0.25">
      <c r="B23" s="71"/>
      <c r="C23" s="64"/>
      <c r="D23" s="65"/>
      <c r="E23" s="65"/>
      <c r="F23" s="65"/>
    </row>
    <row r="24" spans="2:6" x14ac:dyDescent="0.25">
      <c r="B24" s="71"/>
      <c r="C24" s="64"/>
      <c r="D24" s="65"/>
      <c r="E24" s="65"/>
      <c r="F24" s="65"/>
    </row>
    <row r="25" spans="2:6" x14ac:dyDescent="0.25">
      <c r="B25" s="71"/>
      <c r="C25" s="64"/>
      <c r="D25" s="65"/>
      <c r="E25" s="65"/>
      <c r="F25" s="65"/>
    </row>
    <row r="26" spans="2:6" x14ac:dyDescent="0.25">
      <c r="B26" s="71"/>
      <c r="C26" s="64"/>
      <c r="D26" s="65"/>
      <c r="E26" s="65"/>
      <c r="F26" s="65"/>
    </row>
    <row r="27" spans="2:6" x14ac:dyDescent="0.25">
      <c r="B27" s="71"/>
      <c r="C27" s="64"/>
      <c r="D27" s="65"/>
      <c r="E27" s="65"/>
      <c r="F27" s="65"/>
    </row>
    <row r="28" spans="2:6" x14ac:dyDescent="0.25">
      <c r="B28" s="71"/>
      <c r="C28" s="64"/>
      <c r="D28" s="65"/>
      <c r="E28" s="65"/>
      <c r="F28" s="65"/>
    </row>
    <row r="29" spans="2:6" x14ac:dyDescent="0.25">
      <c r="B29" s="11"/>
      <c r="C29" s="104" t="s">
        <v>31</v>
      </c>
      <c r="D29" s="20">
        <f>SUM(D15:D28)</f>
        <v>5574300.2000000002</v>
      </c>
      <c r="E29" s="12"/>
      <c r="F29" s="12"/>
    </row>
    <row r="30" spans="2:6" x14ac:dyDescent="0.25">
      <c r="D30" s="103"/>
    </row>
    <row r="31" spans="2:6" x14ac:dyDescent="0.25">
      <c r="D31" s="103"/>
    </row>
    <row r="32" spans="2:6" x14ac:dyDescent="0.25">
      <c r="D32" s="103"/>
    </row>
    <row r="33" spans="2:6" x14ac:dyDescent="0.25">
      <c r="D33" s="103"/>
    </row>
    <row r="34" spans="2:6" x14ac:dyDescent="0.25">
      <c r="D34" s="103"/>
    </row>
    <row r="35" spans="2:6" x14ac:dyDescent="0.25">
      <c r="D35" s="10"/>
    </row>
    <row r="36" spans="2:6" x14ac:dyDescent="0.25">
      <c r="D36" s="10"/>
    </row>
    <row r="39" spans="2:6" x14ac:dyDescent="0.25">
      <c r="B39" s="287" t="s">
        <v>32</v>
      </c>
      <c r="C39" s="287"/>
      <c r="D39" s="287" t="s">
        <v>33</v>
      </c>
      <c r="E39" s="287"/>
      <c r="F39" s="129" t="s">
        <v>34</v>
      </c>
    </row>
    <row r="40" spans="2:6" x14ac:dyDescent="0.25">
      <c r="B40" s="161"/>
      <c r="C40" s="161"/>
      <c r="D40" s="161"/>
      <c r="E40" s="161"/>
      <c r="F40" s="161"/>
    </row>
    <row r="41" spans="2:6" x14ac:dyDescent="0.25">
      <c r="B41" s="161"/>
      <c r="C41" s="161"/>
      <c r="D41" s="161"/>
      <c r="E41" s="161"/>
      <c r="F41" s="161"/>
    </row>
    <row r="42" spans="2:6" x14ac:dyDescent="0.25">
      <c r="B42" s="161"/>
      <c r="C42" s="161"/>
      <c r="D42" s="161"/>
      <c r="E42" s="161"/>
      <c r="F42" s="161"/>
    </row>
    <row r="43" spans="2:6" x14ac:dyDescent="0.25">
      <c r="B43" s="161"/>
      <c r="C43" s="161"/>
      <c r="D43" s="161"/>
      <c r="E43" s="161"/>
      <c r="F43" s="161"/>
    </row>
    <row r="44" spans="2:6" x14ac:dyDescent="0.25">
      <c r="B44" s="161"/>
      <c r="C44" s="161"/>
      <c r="D44" s="161"/>
      <c r="E44" s="161"/>
      <c r="F44" s="161"/>
    </row>
    <row r="45" spans="2:6" x14ac:dyDescent="0.25">
      <c r="B45" s="161"/>
      <c r="C45" s="161"/>
      <c r="D45" s="161"/>
      <c r="E45" s="161"/>
      <c r="F45" s="161"/>
    </row>
    <row r="46" spans="2:6" x14ac:dyDescent="0.25">
      <c r="B46" s="161"/>
      <c r="C46" s="161"/>
      <c r="D46" s="161"/>
      <c r="E46" s="161"/>
      <c r="F46" s="161"/>
    </row>
    <row r="47" spans="2:6" x14ac:dyDescent="0.25">
      <c r="B47" s="161"/>
      <c r="C47" s="161"/>
      <c r="D47" s="161"/>
      <c r="E47" s="161"/>
      <c r="F47" s="161"/>
    </row>
    <row r="48" spans="2:6" x14ac:dyDescent="0.25">
      <c r="B48" s="127"/>
      <c r="C48" s="127"/>
      <c r="D48" s="125"/>
      <c r="E48" s="125"/>
      <c r="F48" s="125"/>
    </row>
    <row r="49" spans="2:6" x14ac:dyDescent="0.25">
      <c r="B49" s="289" t="s">
        <v>625</v>
      </c>
      <c r="C49" s="289"/>
      <c r="D49" s="289" t="s">
        <v>616</v>
      </c>
      <c r="E49" s="289"/>
      <c r="F49" s="127" t="s">
        <v>615</v>
      </c>
    </row>
    <row r="50" spans="2:6" x14ac:dyDescent="0.25">
      <c r="B50" s="286" t="s">
        <v>515</v>
      </c>
      <c r="C50" s="286"/>
      <c r="D50" s="287" t="s">
        <v>618</v>
      </c>
      <c r="E50" s="287"/>
      <c r="F50" s="124" t="s">
        <v>519</v>
      </c>
    </row>
    <row r="51" spans="2:6" x14ac:dyDescent="0.25">
      <c r="B51" s="288" t="s">
        <v>516</v>
      </c>
      <c r="C51" s="288"/>
      <c r="D51" s="287" t="s">
        <v>622</v>
      </c>
      <c r="E51" s="287"/>
      <c r="F51" s="129" t="s">
        <v>518</v>
      </c>
    </row>
  </sheetData>
  <mergeCells count="8">
    <mergeCell ref="B51:C51"/>
    <mergeCell ref="D51:E51"/>
    <mergeCell ref="B39:C39"/>
    <mergeCell ref="D39:E39"/>
    <mergeCell ref="B49:C49"/>
    <mergeCell ref="D49:E49"/>
    <mergeCell ref="B50:C50"/>
    <mergeCell ref="D50:E50"/>
  </mergeCells>
  <pageMargins left="0.25" right="0.25" top="0.75" bottom="0.75" header="0.3" footer="0.3"/>
  <pageSetup scale="71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F63"/>
  <sheetViews>
    <sheetView workbookViewId="0">
      <selection activeCell="H17" sqref="H17"/>
    </sheetView>
  </sheetViews>
  <sheetFormatPr baseColWidth="10" defaultRowHeight="15" x14ac:dyDescent="0.25"/>
  <cols>
    <col min="2" max="2" width="34.7109375" customWidth="1"/>
    <col min="3" max="3" width="19.85546875" customWidth="1"/>
    <col min="4" max="4" width="30.5703125" customWidth="1"/>
    <col min="5" max="5" width="18" hidden="1" customWidth="1"/>
    <col min="6" max="6" width="38.7109375" customWidth="1"/>
  </cols>
  <sheetData>
    <row r="3" spans="2:6" x14ac:dyDescent="0.25">
      <c r="B3" s="15"/>
      <c r="C3" s="27" t="s">
        <v>20</v>
      </c>
      <c r="D3" s="15"/>
      <c r="E3" s="15"/>
      <c r="F3" s="15"/>
    </row>
    <row r="4" spans="2:6" x14ac:dyDescent="0.25">
      <c r="B4" s="15"/>
      <c r="C4" s="27" t="s">
        <v>21</v>
      </c>
      <c r="D4" s="15"/>
      <c r="E4" s="15"/>
      <c r="F4" s="15"/>
    </row>
    <row r="5" spans="2:6" x14ac:dyDescent="0.25">
      <c r="B5" s="15"/>
      <c r="C5" s="27" t="s">
        <v>36</v>
      </c>
      <c r="D5" s="15"/>
      <c r="E5" s="38" t="s">
        <v>61</v>
      </c>
      <c r="F5" s="15"/>
    </row>
    <row r="6" spans="2:6" x14ac:dyDescent="0.25">
      <c r="B6" s="15"/>
      <c r="C6" s="38" t="s">
        <v>924</v>
      </c>
    </row>
    <row r="7" spans="2:6" x14ac:dyDescent="0.25">
      <c r="B7" s="15"/>
      <c r="C7" s="15"/>
      <c r="D7" s="15"/>
      <c r="E7" s="15"/>
      <c r="F7" s="15"/>
    </row>
    <row r="8" spans="2:6" x14ac:dyDescent="0.25">
      <c r="B8" s="15"/>
      <c r="C8" s="14">
        <v>2.1</v>
      </c>
      <c r="D8" s="38" t="s">
        <v>242</v>
      </c>
      <c r="E8" s="15"/>
      <c r="F8" s="15"/>
    </row>
    <row r="9" spans="2:6" x14ac:dyDescent="0.25">
      <c r="B9" s="15"/>
      <c r="C9" s="94" t="s">
        <v>375</v>
      </c>
      <c r="D9" s="38" t="s">
        <v>376</v>
      </c>
      <c r="E9" s="15"/>
      <c r="F9" s="15"/>
    </row>
    <row r="10" spans="2:6" x14ac:dyDescent="0.25">
      <c r="B10" s="15"/>
      <c r="C10" s="94"/>
      <c r="D10" s="38" t="s">
        <v>377</v>
      </c>
      <c r="E10" s="15"/>
      <c r="F10" s="15"/>
    </row>
    <row r="11" spans="2:6" x14ac:dyDescent="0.25">
      <c r="B11" s="15"/>
      <c r="C11" s="94"/>
      <c r="D11" s="38"/>
      <c r="E11" s="15"/>
      <c r="F11" s="15"/>
    </row>
    <row r="12" spans="2:6" x14ac:dyDescent="0.25">
      <c r="B12" s="13" t="s">
        <v>378</v>
      </c>
      <c r="C12" s="105" t="s">
        <v>379</v>
      </c>
      <c r="D12" s="38"/>
      <c r="E12" s="15"/>
      <c r="F12" s="15"/>
    </row>
    <row r="13" spans="2:6" x14ac:dyDescent="0.25">
      <c r="B13" s="15"/>
      <c r="C13" s="15"/>
    </row>
    <row r="14" spans="2:6" x14ac:dyDescent="0.25">
      <c r="B14" s="80"/>
      <c r="C14" s="52" t="s">
        <v>38</v>
      </c>
      <c r="D14" s="52"/>
      <c r="E14" s="52" t="s">
        <v>238</v>
      </c>
      <c r="F14" s="77"/>
    </row>
    <row r="15" spans="2:6" x14ac:dyDescent="0.25">
      <c r="B15" s="55" t="s">
        <v>381</v>
      </c>
      <c r="C15" s="55" t="s">
        <v>39</v>
      </c>
      <c r="D15" s="55" t="s">
        <v>40</v>
      </c>
      <c r="E15" s="55" t="s">
        <v>239</v>
      </c>
      <c r="F15" s="79" t="s">
        <v>382</v>
      </c>
    </row>
    <row r="16" spans="2:6" x14ac:dyDescent="0.25">
      <c r="B16" s="71" t="s">
        <v>380</v>
      </c>
      <c r="C16" s="64" t="s">
        <v>383</v>
      </c>
      <c r="D16" s="65">
        <v>0</v>
      </c>
      <c r="E16" s="65"/>
      <c r="F16" s="65"/>
    </row>
    <row r="17" spans="2:6" x14ac:dyDescent="0.25">
      <c r="B17" s="71"/>
      <c r="C17" s="64"/>
      <c r="D17" s="65"/>
      <c r="E17" s="65"/>
      <c r="F17" s="65"/>
    </row>
    <row r="18" spans="2:6" x14ac:dyDescent="0.25">
      <c r="B18" s="71"/>
      <c r="C18" s="64"/>
      <c r="D18" s="65"/>
      <c r="E18" s="65"/>
      <c r="F18" s="65"/>
    </row>
    <row r="19" spans="2:6" x14ac:dyDescent="0.25">
      <c r="B19" s="71"/>
      <c r="C19" s="64"/>
      <c r="D19" s="65"/>
      <c r="E19" s="65"/>
      <c r="F19" s="65"/>
    </row>
    <row r="20" spans="2:6" x14ac:dyDescent="0.25">
      <c r="B20" s="71"/>
      <c r="C20" s="64"/>
      <c r="D20" s="65"/>
      <c r="E20" s="65"/>
      <c r="F20" s="65"/>
    </row>
    <row r="21" spans="2:6" x14ac:dyDescent="0.25">
      <c r="B21" s="71"/>
      <c r="C21" s="64"/>
      <c r="D21" s="65"/>
      <c r="E21" s="65"/>
      <c r="F21" s="65"/>
    </row>
    <row r="22" spans="2:6" x14ac:dyDescent="0.25">
      <c r="B22" s="11"/>
      <c r="C22" s="106" t="s">
        <v>31</v>
      </c>
      <c r="D22" s="20">
        <f>SUM(D16:D21)</f>
        <v>0</v>
      </c>
      <c r="E22" s="12"/>
      <c r="F22" s="12"/>
    </row>
    <row r="25" spans="2:6" x14ac:dyDescent="0.25">
      <c r="B25" s="13" t="s">
        <v>384</v>
      </c>
      <c r="C25" s="105" t="s">
        <v>385</v>
      </c>
      <c r="D25" s="38"/>
      <c r="E25" s="15"/>
      <c r="F25" s="15"/>
    </row>
    <row r="26" spans="2:6" x14ac:dyDescent="0.25">
      <c r="B26" s="15"/>
      <c r="C26" s="15"/>
    </row>
    <row r="27" spans="2:6" x14ac:dyDescent="0.25">
      <c r="B27" s="80"/>
      <c r="C27" s="52" t="s">
        <v>38</v>
      </c>
      <c r="D27" s="52"/>
      <c r="E27" s="52" t="s">
        <v>238</v>
      </c>
      <c r="F27" s="77"/>
    </row>
    <row r="28" spans="2:6" x14ac:dyDescent="0.25">
      <c r="B28" s="55" t="s">
        <v>381</v>
      </c>
      <c r="C28" s="55" t="s">
        <v>39</v>
      </c>
      <c r="D28" s="55" t="s">
        <v>40</v>
      </c>
      <c r="E28" s="55" t="s">
        <v>239</v>
      </c>
      <c r="F28" s="79" t="s">
        <v>382</v>
      </c>
    </row>
    <row r="29" spans="2:6" x14ac:dyDescent="0.25">
      <c r="B29" s="71"/>
      <c r="C29" s="64"/>
      <c r="D29" s="65"/>
      <c r="E29" s="65"/>
      <c r="F29" s="65"/>
    </row>
    <row r="30" spans="2:6" x14ac:dyDescent="0.25">
      <c r="B30" s="71"/>
      <c r="C30" s="64"/>
      <c r="D30" s="65"/>
      <c r="E30" s="65"/>
      <c r="F30" s="65"/>
    </row>
    <row r="31" spans="2:6" x14ac:dyDescent="0.25">
      <c r="B31" s="11"/>
      <c r="C31" s="106" t="s">
        <v>31</v>
      </c>
      <c r="D31" s="20">
        <f>SUM(D29:D30)</f>
        <v>0</v>
      </c>
      <c r="E31" s="12"/>
      <c r="F31" s="12"/>
    </row>
    <row r="34" spans="2:6" x14ac:dyDescent="0.25">
      <c r="B34" s="13" t="s">
        <v>387</v>
      </c>
      <c r="C34" s="105" t="s">
        <v>386</v>
      </c>
      <c r="D34" s="38"/>
      <c r="E34" s="15"/>
      <c r="F34" s="15"/>
    </row>
    <row r="35" spans="2:6" x14ac:dyDescent="0.25">
      <c r="B35" s="15"/>
      <c r="C35" s="15"/>
    </row>
    <row r="36" spans="2:6" x14ac:dyDescent="0.25">
      <c r="B36" s="80"/>
      <c r="C36" s="52" t="s">
        <v>38</v>
      </c>
      <c r="D36" s="52"/>
      <c r="E36" s="52" t="s">
        <v>238</v>
      </c>
      <c r="F36" s="77"/>
    </row>
    <row r="37" spans="2:6" x14ac:dyDescent="0.25">
      <c r="B37" s="55" t="s">
        <v>381</v>
      </c>
      <c r="C37" s="55" t="s">
        <v>39</v>
      </c>
      <c r="D37" s="55" t="s">
        <v>40</v>
      </c>
      <c r="E37" s="55" t="s">
        <v>239</v>
      </c>
      <c r="F37" s="79" t="s">
        <v>382</v>
      </c>
    </row>
    <row r="38" spans="2:6" x14ac:dyDescent="0.25">
      <c r="B38" s="71"/>
      <c r="C38" s="64"/>
      <c r="D38" s="65"/>
      <c r="E38" s="65"/>
      <c r="F38" s="65"/>
    </row>
    <row r="39" spans="2:6" x14ac:dyDescent="0.25">
      <c r="B39" s="71"/>
      <c r="C39" s="64"/>
      <c r="D39" s="65"/>
      <c r="E39" s="65"/>
      <c r="F39" s="65"/>
    </row>
    <row r="40" spans="2:6" x14ac:dyDescent="0.25">
      <c r="B40" s="11"/>
      <c r="C40" s="106" t="s">
        <v>31</v>
      </c>
      <c r="D40" s="20">
        <f>SUM(D38:D39)</f>
        <v>0</v>
      </c>
      <c r="E40" s="12"/>
      <c r="F40" s="12"/>
    </row>
    <row r="42" spans="2:6" x14ac:dyDescent="0.25">
      <c r="C42" s="19" t="s">
        <v>104</v>
      </c>
      <c r="D42" s="20">
        <f>+D22+D31+D40</f>
        <v>0</v>
      </c>
    </row>
    <row r="54" spans="2:6" x14ac:dyDescent="0.25">
      <c r="B54" s="287" t="s">
        <v>32</v>
      </c>
      <c r="C54" s="287"/>
      <c r="D54" s="287" t="s">
        <v>33</v>
      </c>
      <c r="E54" s="287"/>
      <c r="F54" s="129" t="s">
        <v>34</v>
      </c>
    </row>
    <row r="55" spans="2:6" x14ac:dyDescent="0.25">
      <c r="B55" s="161"/>
      <c r="C55" s="161"/>
      <c r="D55" s="161"/>
      <c r="E55" s="161"/>
      <c r="F55" s="161"/>
    </row>
    <row r="56" spans="2:6" x14ac:dyDescent="0.25">
      <c r="B56" s="161"/>
      <c r="C56" s="161"/>
      <c r="D56" s="161"/>
      <c r="E56" s="161"/>
      <c r="F56" s="161"/>
    </row>
    <row r="57" spans="2:6" x14ac:dyDescent="0.25">
      <c r="B57" s="161"/>
      <c r="C57" s="161"/>
      <c r="D57" s="161"/>
      <c r="E57" s="161"/>
      <c r="F57" s="161"/>
    </row>
    <row r="58" spans="2:6" x14ac:dyDescent="0.25">
      <c r="B58" s="161"/>
      <c r="C58" s="161"/>
      <c r="D58" s="161"/>
      <c r="E58" s="161"/>
      <c r="F58" s="161"/>
    </row>
    <row r="59" spans="2:6" x14ac:dyDescent="0.25">
      <c r="B59" s="161"/>
      <c r="C59" s="161"/>
      <c r="D59" s="161"/>
      <c r="E59" s="161"/>
      <c r="F59" s="161"/>
    </row>
    <row r="60" spans="2:6" x14ac:dyDescent="0.25">
      <c r="B60" s="127"/>
      <c r="C60" s="127"/>
      <c r="D60" s="125"/>
      <c r="E60" s="125"/>
      <c r="F60" s="125"/>
    </row>
    <row r="61" spans="2:6" x14ac:dyDescent="0.25">
      <c r="B61" s="289" t="s">
        <v>628</v>
      </c>
      <c r="C61" s="289"/>
      <c r="D61" s="289" t="s">
        <v>626</v>
      </c>
      <c r="E61" s="289"/>
      <c r="F61" s="160" t="s">
        <v>626</v>
      </c>
    </row>
    <row r="62" spans="2:6" x14ac:dyDescent="0.25">
      <c r="B62" s="286" t="s">
        <v>515</v>
      </c>
      <c r="C62" s="286"/>
      <c r="D62" s="287" t="s">
        <v>618</v>
      </c>
      <c r="E62" s="287"/>
      <c r="F62" s="129" t="s">
        <v>519</v>
      </c>
    </row>
    <row r="63" spans="2:6" x14ac:dyDescent="0.25">
      <c r="B63" s="288" t="s">
        <v>516</v>
      </c>
      <c r="C63" s="288"/>
      <c r="D63" s="287" t="s">
        <v>622</v>
      </c>
      <c r="E63" s="287"/>
      <c r="F63" s="129" t="s">
        <v>518</v>
      </c>
    </row>
  </sheetData>
  <mergeCells count="8">
    <mergeCell ref="B63:C63"/>
    <mergeCell ref="D63:E63"/>
    <mergeCell ref="B54:C54"/>
    <mergeCell ref="D54:E54"/>
    <mergeCell ref="B61:C61"/>
    <mergeCell ref="D61:E61"/>
    <mergeCell ref="B62:C62"/>
    <mergeCell ref="D62:E62"/>
  </mergeCells>
  <pageMargins left="0.25" right="0.25" top="0.75" bottom="0.75" header="0.3" footer="0.3"/>
  <pageSetup scale="6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G71"/>
  <sheetViews>
    <sheetView workbookViewId="0">
      <selection activeCell="B8" sqref="B8"/>
    </sheetView>
  </sheetViews>
  <sheetFormatPr baseColWidth="10" defaultRowHeight="15" x14ac:dyDescent="0.25"/>
  <cols>
    <col min="2" max="2" width="35.28515625" customWidth="1"/>
    <col min="3" max="3" width="14.7109375" customWidth="1"/>
    <col min="4" max="4" width="31" customWidth="1"/>
    <col min="5" max="5" width="36.42578125" customWidth="1"/>
  </cols>
  <sheetData>
    <row r="4" spans="2:5" x14ac:dyDescent="0.25">
      <c r="B4" s="15"/>
      <c r="C4" s="27" t="s">
        <v>20</v>
      </c>
      <c r="D4" s="15"/>
      <c r="E4" s="15"/>
    </row>
    <row r="5" spans="2:5" x14ac:dyDescent="0.25">
      <c r="B5" s="15"/>
      <c r="C5" s="27" t="s">
        <v>21</v>
      </c>
      <c r="D5" s="15"/>
      <c r="E5" s="15"/>
    </row>
    <row r="6" spans="2:5" x14ac:dyDescent="0.25">
      <c r="B6" s="15"/>
      <c r="C6" s="27" t="s">
        <v>36</v>
      </c>
      <c r="D6" s="15"/>
      <c r="E6" s="15"/>
    </row>
    <row r="7" spans="2:5" x14ac:dyDescent="0.25">
      <c r="B7" s="15"/>
      <c r="C7" s="38" t="s">
        <v>924</v>
      </c>
    </row>
    <row r="8" spans="2:5" x14ac:dyDescent="0.25">
      <c r="B8" s="15"/>
      <c r="C8" s="15"/>
      <c r="D8" s="15"/>
      <c r="E8" s="15"/>
    </row>
    <row r="9" spans="2:5" x14ac:dyDescent="0.25">
      <c r="B9" s="15"/>
      <c r="C9" s="94" t="s">
        <v>388</v>
      </c>
      <c r="D9" s="38" t="s">
        <v>389</v>
      </c>
      <c r="E9" s="15"/>
    </row>
    <row r="10" spans="2:5" x14ac:dyDescent="0.25">
      <c r="B10" s="15"/>
      <c r="C10" s="94"/>
      <c r="D10" s="38"/>
      <c r="E10" s="15"/>
    </row>
    <row r="11" spans="2:5" x14ac:dyDescent="0.25">
      <c r="B11" s="15"/>
      <c r="C11" s="94"/>
      <c r="D11" s="38"/>
      <c r="E11" s="15"/>
    </row>
    <row r="12" spans="2:5" x14ac:dyDescent="0.25">
      <c r="B12" s="13" t="s">
        <v>390</v>
      </c>
      <c r="C12" s="105" t="s">
        <v>391</v>
      </c>
      <c r="D12" s="38"/>
      <c r="E12" s="15"/>
    </row>
    <row r="13" spans="2:5" x14ac:dyDescent="0.25">
      <c r="B13" s="15"/>
      <c r="C13" s="15"/>
    </row>
    <row r="14" spans="2:5" x14ac:dyDescent="0.25">
      <c r="B14" s="80"/>
      <c r="C14" s="52" t="s">
        <v>38</v>
      </c>
      <c r="D14" s="52"/>
      <c r="E14" s="77"/>
    </row>
    <row r="15" spans="2:5" x14ac:dyDescent="0.25">
      <c r="B15" s="55" t="s">
        <v>381</v>
      </c>
      <c r="C15" s="55" t="s">
        <v>39</v>
      </c>
      <c r="D15" s="55" t="s">
        <v>40</v>
      </c>
      <c r="E15" s="79" t="s">
        <v>382</v>
      </c>
    </row>
    <row r="16" spans="2:5" x14ac:dyDescent="0.25">
      <c r="B16" s="71" t="s">
        <v>392</v>
      </c>
      <c r="C16" s="64"/>
      <c r="D16" s="65">
        <v>229282.89</v>
      </c>
      <c r="E16" s="65"/>
    </row>
    <row r="17" spans="2:5" x14ac:dyDescent="0.25">
      <c r="B17" s="71" t="s">
        <v>393</v>
      </c>
      <c r="C17" s="64"/>
      <c r="D17" s="65">
        <v>15872</v>
      </c>
      <c r="E17" s="65"/>
    </row>
    <row r="18" spans="2:5" x14ac:dyDescent="0.25">
      <c r="B18" s="71" t="s">
        <v>394</v>
      </c>
      <c r="C18" s="64"/>
      <c r="D18" s="65">
        <v>121685.7</v>
      </c>
      <c r="E18" s="65"/>
    </row>
    <row r="19" spans="2:5" x14ac:dyDescent="0.25">
      <c r="B19" s="71" t="s">
        <v>395</v>
      </c>
      <c r="C19" s="64"/>
      <c r="D19" s="65">
        <v>163659.01999999999</v>
      </c>
      <c r="E19" s="65"/>
    </row>
    <row r="20" spans="2:5" x14ac:dyDescent="0.25">
      <c r="B20" s="71" t="s">
        <v>396</v>
      </c>
      <c r="C20" s="64"/>
      <c r="D20" s="65">
        <v>357551.63</v>
      </c>
      <c r="E20" s="65"/>
    </row>
    <row r="21" spans="2:5" x14ac:dyDescent="0.25">
      <c r="B21" s="65" t="s">
        <v>397</v>
      </c>
      <c r="C21" s="64"/>
      <c r="D21" s="65">
        <v>2402919.02</v>
      </c>
      <c r="E21" s="65"/>
    </row>
    <row r="22" spans="2:5" x14ac:dyDescent="0.25">
      <c r="B22" s="71" t="s">
        <v>398</v>
      </c>
      <c r="C22" s="64"/>
      <c r="D22" s="65">
        <v>163000</v>
      </c>
      <c r="E22" s="65"/>
    </row>
    <row r="23" spans="2:5" x14ac:dyDescent="0.25">
      <c r="B23" s="71" t="s">
        <v>399</v>
      </c>
      <c r="C23" s="64"/>
      <c r="D23" s="65">
        <v>28677.4</v>
      </c>
      <c r="E23" s="65"/>
    </row>
    <row r="24" spans="2:5" x14ac:dyDescent="0.25">
      <c r="B24" s="71" t="s">
        <v>400</v>
      </c>
      <c r="C24" s="64"/>
      <c r="D24" s="65">
        <v>236.58</v>
      </c>
      <c r="E24" s="65"/>
    </row>
    <row r="25" spans="2:5" x14ac:dyDescent="0.25">
      <c r="B25" s="71" t="s">
        <v>401</v>
      </c>
      <c r="C25" s="64"/>
      <c r="D25" s="65">
        <v>1713.6</v>
      </c>
      <c r="E25" s="65"/>
    </row>
    <row r="26" spans="2:5" x14ac:dyDescent="0.25">
      <c r="B26" s="71" t="s">
        <v>402</v>
      </c>
      <c r="C26" s="64"/>
      <c r="D26" s="65">
        <v>-1307.6600000000001</v>
      </c>
      <c r="E26" s="65"/>
    </row>
    <row r="27" spans="2:5" x14ac:dyDescent="0.25">
      <c r="B27" s="71" t="s">
        <v>403</v>
      </c>
      <c r="C27" s="64"/>
      <c r="D27" s="65">
        <v>725198.37</v>
      </c>
      <c r="E27" s="65"/>
    </row>
    <row r="28" spans="2:5" x14ac:dyDescent="0.25">
      <c r="B28" s="71" t="s">
        <v>478</v>
      </c>
      <c r="C28" s="64"/>
      <c r="D28" s="65">
        <v>-7631.87</v>
      </c>
      <c r="E28" s="65"/>
    </row>
    <row r="29" spans="2:5" x14ac:dyDescent="0.25">
      <c r="B29" s="71" t="s">
        <v>404</v>
      </c>
      <c r="C29" s="64"/>
      <c r="D29" s="65">
        <v>884678.96</v>
      </c>
      <c r="E29" s="65"/>
    </row>
    <row r="30" spans="2:5" x14ac:dyDescent="0.25">
      <c r="B30" s="71" t="s">
        <v>405</v>
      </c>
      <c r="C30" s="64"/>
      <c r="D30" s="65">
        <v>3084.48</v>
      </c>
      <c r="E30" s="65"/>
    </row>
    <row r="31" spans="2:5" x14ac:dyDescent="0.25">
      <c r="B31" s="71" t="s">
        <v>406</v>
      </c>
      <c r="C31" s="64"/>
      <c r="D31" s="65">
        <v>2239.08</v>
      </c>
      <c r="E31" s="65"/>
    </row>
    <row r="32" spans="2:5" x14ac:dyDescent="0.25">
      <c r="B32" s="71" t="s">
        <v>407</v>
      </c>
      <c r="C32" s="64"/>
      <c r="D32" s="65">
        <v>1119.52</v>
      </c>
      <c r="E32" s="65"/>
    </row>
    <row r="33" spans="2:5" x14ac:dyDescent="0.25">
      <c r="B33" s="71" t="s">
        <v>479</v>
      </c>
      <c r="C33" s="64"/>
      <c r="D33" s="65">
        <v>-1713.6</v>
      </c>
      <c r="E33" s="65"/>
    </row>
    <row r="34" spans="2:5" x14ac:dyDescent="0.25">
      <c r="B34" s="71" t="s">
        <v>480</v>
      </c>
      <c r="C34" s="64"/>
      <c r="D34" s="65">
        <v>-1713.6</v>
      </c>
      <c r="E34" s="65"/>
    </row>
    <row r="35" spans="2:5" x14ac:dyDescent="0.25">
      <c r="B35" s="71" t="s">
        <v>481</v>
      </c>
      <c r="C35" s="64"/>
      <c r="D35" s="65">
        <v>-2448.2399999999998</v>
      </c>
      <c r="E35" s="65"/>
    </row>
    <row r="36" spans="2:5" x14ac:dyDescent="0.25">
      <c r="B36" s="71" t="s">
        <v>408</v>
      </c>
      <c r="C36" s="64"/>
      <c r="D36" s="65">
        <v>1774.44</v>
      </c>
      <c r="E36" s="65"/>
    </row>
    <row r="37" spans="2:5" x14ac:dyDescent="0.25">
      <c r="B37" s="71" t="s">
        <v>409</v>
      </c>
      <c r="C37" s="64"/>
      <c r="D37" s="65">
        <v>3670.56</v>
      </c>
      <c r="E37" s="65"/>
    </row>
    <row r="38" spans="2:5" x14ac:dyDescent="0.25">
      <c r="B38" s="71" t="s">
        <v>410</v>
      </c>
      <c r="C38" s="64"/>
      <c r="D38" s="65">
        <v>2691</v>
      </c>
      <c r="E38" s="65"/>
    </row>
    <row r="39" spans="2:5" x14ac:dyDescent="0.25">
      <c r="B39" s="71" t="s">
        <v>411</v>
      </c>
      <c r="C39" s="64"/>
      <c r="D39" s="65">
        <v>3530</v>
      </c>
      <c r="E39" s="65"/>
    </row>
    <row r="40" spans="2:5" x14ac:dyDescent="0.25">
      <c r="B40" s="71" t="s">
        <v>412</v>
      </c>
      <c r="C40" s="64"/>
      <c r="D40" s="65">
        <v>2559.1999999999998</v>
      </c>
      <c r="E40" s="65"/>
    </row>
    <row r="41" spans="2:5" x14ac:dyDescent="0.25">
      <c r="B41" s="71" t="s">
        <v>413</v>
      </c>
      <c r="C41" s="64"/>
      <c r="D41" s="65">
        <v>2034</v>
      </c>
      <c r="E41" s="65"/>
    </row>
    <row r="42" spans="2:5" x14ac:dyDescent="0.25">
      <c r="B42" s="71" t="s">
        <v>414</v>
      </c>
      <c r="C42" s="64"/>
      <c r="D42" s="65">
        <v>2124.88</v>
      </c>
      <c r="E42" s="65"/>
    </row>
    <row r="43" spans="2:5" x14ac:dyDescent="0.25">
      <c r="B43" s="71" t="s">
        <v>415</v>
      </c>
      <c r="C43" s="64"/>
      <c r="D43" s="65">
        <v>1370.88</v>
      </c>
      <c r="E43" s="65"/>
    </row>
    <row r="44" spans="2:5" x14ac:dyDescent="0.25">
      <c r="B44" s="71" t="s">
        <v>416</v>
      </c>
      <c r="C44" s="64"/>
      <c r="D44" s="65">
        <v>2181.4</v>
      </c>
      <c r="E44" s="65"/>
    </row>
    <row r="45" spans="2:5" x14ac:dyDescent="0.25">
      <c r="B45" s="71" t="s">
        <v>417</v>
      </c>
      <c r="C45" s="64"/>
      <c r="D45" s="65">
        <v>97272.22</v>
      </c>
      <c r="E45" s="65"/>
    </row>
    <row r="46" spans="2:5" x14ac:dyDescent="0.25">
      <c r="B46" s="71" t="s">
        <v>418</v>
      </c>
      <c r="C46" s="64"/>
      <c r="D46" s="65">
        <v>221680.6</v>
      </c>
      <c r="E46" s="65"/>
    </row>
    <row r="47" spans="2:5" x14ac:dyDescent="0.25">
      <c r="B47" s="71" t="s">
        <v>419</v>
      </c>
      <c r="C47" s="64"/>
      <c r="D47" s="65">
        <v>1868.26</v>
      </c>
      <c r="E47" s="65"/>
    </row>
    <row r="48" spans="2:5" x14ac:dyDescent="0.25">
      <c r="B48" s="71" t="s">
        <v>420</v>
      </c>
      <c r="C48" s="64"/>
      <c r="D48" s="65">
        <v>205050.28</v>
      </c>
      <c r="E48" s="65"/>
    </row>
    <row r="49" spans="2:5" x14ac:dyDescent="0.25">
      <c r="B49" s="71" t="s">
        <v>421</v>
      </c>
      <c r="C49" s="64"/>
      <c r="D49" s="65">
        <v>129300.41</v>
      </c>
      <c r="E49" s="65"/>
    </row>
    <row r="50" spans="2:5" x14ac:dyDescent="0.25">
      <c r="B50" s="71" t="s">
        <v>422</v>
      </c>
      <c r="C50" s="64"/>
      <c r="D50" s="65">
        <v>110852</v>
      </c>
      <c r="E50" s="65"/>
    </row>
    <row r="51" spans="2:5" x14ac:dyDescent="0.25">
      <c r="B51" s="71" t="s">
        <v>423</v>
      </c>
      <c r="C51" s="64"/>
      <c r="D51" s="65">
        <v>284497.51</v>
      </c>
      <c r="E51" s="65"/>
    </row>
    <row r="52" spans="2:5" x14ac:dyDescent="0.25">
      <c r="B52" s="71" t="s">
        <v>424</v>
      </c>
      <c r="C52" s="64"/>
      <c r="D52" s="65">
        <v>550264.74</v>
      </c>
      <c r="E52" s="65"/>
    </row>
    <row r="53" spans="2:5" x14ac:dyDescent="0.25">
      <c r="B53" s="71" t="s">
        <v>44</v>
      </c>
      <c r="C53" s="64"/>
      <c r="D53" s="65">
        <v>253920.13</v>
      </c>
      <c r="E53" s="65"/>
    </row>
    <row r="54" spans="2:5" x14ac:dyDescent="0.25">
      <c r="B54" s="71" t="s">
        <v>425</v>
      </c>
      <c r="C54" s="64"/>
      <c r="D54" s="65">
        <v>250647.65</v>
      </c>
      <c r="E54" s="65"/>
    </row>
    <row r="55" spans="2:5" x14ac:dyDescent="0.25">
      <c r="B55" s="71" t="s">
        <v>426</v>
      </c>
      <c r="C55" s="64"/>
      <c r="D55" s="65">
        <v>118066.34</v>
      </c>
      <c r="E55" s="65"/>
    </row>
    <row r="56" spans="2:5" x14ac:dyDescent="0.25">
      <c r="B56" s="71" t="s">
        <v>427</v>
      </c>
      <c r="C56" s="64"/>
      <c r="D56" s="65">
        <v>169735.89</v>
      </c>
      <c r="E56" s="65"/>
    </row>
    <row r="57" spans="2:5" x14ac:dyDescent="0.25">
      <c r="B57" s="71" t="s">
        <v>428</v>
      </c>
      <c r="C57" s="64"/>
      <c r="D57" s="65">
        <v>114608.5</v>
      </c>
      <c r="E57" s="65"/>
    </row>
    <row r="58" spans="2:5" x14ac:dyDescent="0.25">
      <c r="B58" s="71" t="s">
        <v>429</v>
      </c>
      <c r="C58" s="64"/>
      <c r="D58" s="65">
        <v>267688.21999999997</v>
      </c>
      <c r="E58" s="65"/>
    </row>
    <row r="59" spans="2:5" x14ac:dyDescent="0.25">
      <c r="B59" s="71" t="s">
        <v>430</v>
      </c>
      <c r="C59" s="64"/>
      <c r="D59" s="65">
        <v>238729.42</v>
      </c>
      <c r="E59" s="65"/>
    </row>
    <row r="60" spans="2:5" x14ac:dyDescent="0.25">
      <c r="B60" s="71" t="s">
        <v>431</v>
      </c>
      <c r="C60" s="64"/>
      <c r="D60" s="65">
        <v>222048.66</v>
      </c>
      <c r="E60" s="65"/>
    </row>
    <row r="61" spans="2:5" x14ac:dyDescent="0.25">
      <c r="B61" s="71" t="s">
        <v>432</v>
      </c>
      <c r="C61" s="64"/>
      <c r="D61" s="65">
        <v>196425.51</v>
      </c>
      <c r="E61" s="65"/>
    </row>
    <row r="62" spans="2:5" x14ac:dyDescent="0.25">
      <c r="B62" s="71" t="s">
        <v>433</v>
      </c>
      <c r="C62" s="64"/>
      <c r="D62" s="65">
        <v>164941.72</v>
      </c>
      <c r="E62" s="65"/>
    </row>
    <row r="63" spans="2:5" ht="15.75" thickBot="1" x14ac:dyDescent="0.3">
      <c r="B63" s="71" t="s">
        <v>434</v>
      </c>
      <c r="C63" s="64"/>
      <c r="D63" s="107">
        <v>653346.77</v>
      </c>
      <c r="E63" s="65"/>
    </row>
    <row r="64" spans="2:5" ht="15.75" thickBot="1" x14ac:dyDescent="0.3">
      <c r="D64" s="108">
        <f>SUM(D16:D63)</f>
        <v>9358984.4700000007</v>
      </c>
    </row>
    <row r="67" spans="2:7" x14ac:dyDescent="0.25">
      <c r="B67" s="129" t="s">
        <v>32</v>
      </c>
      <c r="C67" s="124"/>
      <c r="D67" s="129" t="s">
        <v>33</v>
      </c>
      <c r="E67" s="129" t="s">
        <v>34</v>
      </c>
    </row>
    <row r="68" spans="2:7" x14ac:dyDescent="0.25">
      <c r="B68" s="127"/>
      <c r="C68" s="127"/>
      <c r="D68" s="125"/>
      <c r="E68" s="125"/>
      <c r="F68" s="125"/>
    </row>
    <row r="69" spans="2:7" x14ac:dyDescent="0.25">
      <c r="B69" s="155"/>
      <c r="C69" s="155"/>
      <c r="D69" s="155"/>
      <c r="E69" s="155"/>
      <c r="F69" s="127"/>
    </row>
    <row r="70" spans="2:7" x14ac:dyDescent="0.25">
      <c r="B70" s="128" t="s">
        <v>515</v>
      </c>
      <c r="C70" s="128"/>
      <c r="D70" s="129" t="s">
        <v>618</v>
      </c>
      <c r="E70" s="129" t="s">
        <v>519</v>
      </c>
      <c r="F70" s="124"/>
      <c r="G70" s="124"/>
    </row>
    <row r="71" spans="2:7" x14ac:dyDescent="0.25">
      <c r="B71" s="130" t="s">
        <v>516</v>
      </c>
      <c r="C71" s="130"/>
      <c r="D71" s="129" t="s">
        <v>622</v>
      </c>
      <c r="E71" s="129" t="s">
        <v>518</v>
      </c>
    </row>
  </sheetData>
  <pageMargins left="0.25" right="0.25" top="0.75" bottom="0.75" header="0.3" footer="0.3"/>
  <pageSetup scale="66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E64"/>
  <sheetViews>
    <sheetView workbookViewId="0">
      <selection activeCell="E28" sqref="E28"/>
    </sheetView>
  </sheetViews>
  <sheetFormatPr baseColWidth="10" defaultRowHeight="15" x14ac:dyDescent="0.25"/>
  <cols>
    <col min="2" max="2" width="37.140625" customWidth="1"/>
    <col min="3" max="3" width="20.140625" customWidth="1"/>
    <col min="4" max="4" width="32.42578125" customWidth="1"/>
    <col min="5" max="5" width="33.42578125" customWidth="1"/>
  </cols>
  <sheetData>
    <row r="3" spans="2:5" x14ac:dyDescent="0.25">
      <c r="B3" s="15"/>
      <c r="C3" s="27" t="s">
        <v>20</v>
      </c>
      <c r="D3" s="15"/>
      <c r="E3" s="15"/>
    </row>
    <row r="4" spans="2:5" x14ac:dyDescent="0.25">
      <c r="B4" s="15"/>
      <c r="C4" s="27" t="s">
        <v>21</v>
      </c>
      <c r="D4" s="15"/>
      <c r="E4" s="15"/>
    </row>
    <row r="5" spans="2:5" x14ac:dyDescent="0.25">
      <c r="B5" s="15"/>
      <c r="C5" s="27" t="s">
        <v>36</v>
      </c>
      <c r="D5" s="15"/>
      <c r="E5" s="15"/>
    </row>
    <row r="6" spans="2:5" x14ac:dyDescent="0.25">
      <c r="B6" s="15"/>
      <c r="C6" s="38" t="s">
        <v>924</v>
      </c>
    </row>
    <row r="7" spans="2:5" x14ac:dyDescent="0.25">
      <c r="B7" s="15"/>
      <c r="C7" s="15"/>
      <c r="D7" s="15"/>
      <c r="E7" s="15"/>
    </row>
    <row r="8" spans="2:5" x14ac:dyDescent="0.25">
      <c r="B8" s="15"/>
      <c r="C8" s="94" t="s">
        <v>388</v>
      </c>
      <c r="D8" s="38" t="s">
        <v>389</v>
      </c>
      <c r="E8" s="15"/>
    </row>
    <row r="9" spans="2:5" x14ac:dyDescent="0.25">
      <c r="B9" s="15"/>
      <c r="C9" s="94"/>
      <c r="D9" s="38"/>
      <c r="E9" s="15"/>
    </row>
    <row r="10" spans="2:5" x14ac:dyDescent="0.25">
      <c r="B10" s="15"/>
      <c r="C10" s="94"/>
      <c r="D10" s="38"/>
      <c r="E10" s="15"/>
    </row>
    <row r="11" spans="2:5" x14ac:dyDescent="0.25">
      <c r="B11" s="13" t="s">
        <v>390</v>
      </c>
      <c r="C11" s="105" t="s">
        <v>391</v>
      </c>
      <c r="D11" s="38"/>
      <c r="E11" s="15"/>
    </row>
    <row r="12" spans="2:5" x14ac:dyDescent="0.25">
      <c r="B12" s="15"/>
      <c r="C12" s="15"/>
    </row>
    <row r="13" spans="2:5" x14ac:dyDescent="0.25">
      <c r="B13" s="80"/>
      <c r="C13" s="52" t="s">
        <v>38</v>
      </c>
      <c r="D13" s="52"/>
      <c r="E13" s="77"/>
    </row>
    <row r="14" spans="2:5" x14ac:dyDescent="0.25">
      <c r="B14" s="55" t="s">
        <v>381</v>
      </c>
      <c r="C14" s="55" t="s">
        <v>39</v>
      </c>
      <c r="D14" s="55" t="s">
        <v>40</v>
      </c>
      <c r="E14" s="79" t="s">
        <v>382</v>
      </c>
    </row>
    <row r="15" spans="2:5" x14ac:dyDescent="0.25">
      <c r="B15" s="71" t="s">
        <v>435</v>
      </c>
      <c r="C15" s="64"/>
      <c r="D15" s="65">
        <v>638636.19999999995</v>
      </c>
      <c r="E15" s="65"/>
    </row>
    <row r="16" spans="2:5" x14ac:dyDescent="0.25">
      <c r="B16" s="71" t="s">
        <v>436</v>
      </c>
      <c r="C16" s="64"/>
      <c r="D16" s="65">
        <v>197747.33</v>
      </c>
      <c r="E16" s="65"/>
    </row>
    <row r="17" spans="2:5" x14ac:dyDescent="0.25">
      <c r="B17" s="71" t="s">
        <v>437</v>
      </c>
      <c r="C17" s="64"/>
      <c r="D17" s="65">
        <v>141753.56</v>
      </c>
      <c r="E17" s="65"/>
    </row>
    <row r="18" spans="2:5" x14ac:dyDescent="0.25">
      <c r="B18" s="71" t="s">
        <v>438</v>
      </c>
      <c r="C18" s="64"/>
      <c r="D18" s="65">
        <v>362074.87</v>
      </c>
      <c r="E18" s="65"/>
    </row>
    <row r="19" spans="2:5" x14ac:dyDescent="0.25">
      <c r="B19" s="71" t="s">
        <v>439</v>
      </c>
      <c r="C19" s="64"/>
      <c r="D19" s="65">
        <v>461746.23</v>
      </c>
      <c r="E19" s="65"/>
    </row>
    <row r="20" spans="2:5" x14ac:dyDescent="0.25">
      <c r="B20" s="65" t="s">
        <v>440</v>
      </c>
      <c r="C20" s="64"/>
      <c r="D20" s="65">
        <v>114322.74</v>
      </c>
      <c r="E20" s="65"/>
    </row>
    <row r="21" spans="2:5" x14ac:dyDescent="0.25">
      <c r="B21" s="71" t="s">
        <v>441</v>
      </c>
      <c r="C21" s="64"/>
      <c r="D21" s="65">
        <v>134255.1</v>
      </c>
      <c r="E21" s="65"/>
    </row>
    <row r="22" spans="2:5" x14ac:dyDescent="0.25">
      <c r="B22" s="71" t="s">
        <v>442</v>
      </c>
      <c r="C22" s="64"/>
      <c r="D22" s="65">
        <v>372652.22</v>
      </c>
      <c r="E22" s="65"/>
    </row>
    <row r="23" spans="2:5" x14ac:dyDescent="0.25">
      <c r="B23" s="71" t="s">
        <v>443</v>
      </c>
      <c r="C23" s="64"/>
      <c r="D23" s="65">
        <v>490570.77</v>
      </c>
      <c r="E23" s="65"/>
    </row>
    <row r="24" spans="2:5" x14ac:dyDescent="0.25">
      <c r="B24" s="71" t="s">
        <v>444</v>
      </c>
      <c r="C24" s="64"/>
      <c r="D24" s="65">
        <v>241365.31</v>
      </c>
      <c r="E24" s="65"/>
    </row>
    <row r="25" spans="2:5" x14ac:dyDescent="0.25">
      <c r="B25" s="71" t="s">
        <v>445</v>
      </c>
      <c r="C25" s="64"/>
      <c r="D25" s="65">
        <v>307950</v>
      </c>
      <c r="E25" s="65"/>
    </row>
    <row r="26" spans="2:5" x14ac:dyDescent="0.25">
      <c r="B26" s="71" t="s">
        <v>446</v>
      </c>
      <c r="C26" s="64"/>
      <c r="D26" s="65">
        <v>276782.03999999998</v>
      </c>
      <c r="E26" s="65"/>
    </row>
    <row r="27" spans="2:5" x14ac:dyDescent="0.25">
      <c r="B27" s="71" t="s">
        <v>447</v>
      </c>
      <c r="C27" s="64"/>
      <c r="D27" s="65">
        <v>2142</v>
      </c>
      <c r="E27" s="65"/>
    </row>
    <row r="28" spans="2:5" x14ac:dyDescent="0.25">
      <c r="B28" s="71" t="s">
        <v>448</v>
      </c>
      <c r="C28" s="64"/>
      <c r="D28" s="65">
        <v>35254.42</v>
      </c>
      <c r="E28" s="65"/>
    </row>
    <row r="29" spans="2:5" x14ac:dyDescent="0.25">
      <c r="B29" s="71" t="s">
        <v>449</v>
      </c>
      <c r="C29" s="64"/>
      <c r="D29" s="65">
        <v>48106.6</v>
      </c>
      <c r="E29" s="65"/>
    </row>
    <row r="30" spans="2:5" x14ac:dyDescent="0.25">
      <c r="B30" s="71" t="s">
        <v>482</v>
      </c>
      <c r="C30" s="64"/>
      <c r="D30" s="65">
        <v>-1747.88</v>
      </c>
      <c r="E30" s="65"/>
    </row>
    <row r="31" spans="2:5" x14ac:dyDescent="0.25">
      <c r="B31" s="71" t="s">
        <v>450</v>
      </c>
      <c r="C31" s="64"/>
      <c r="D31" s="65">
        <v>1866.22</v>
      </c>
      <c r="E31" s="65"/>
    </row>
    <row r="32" spans="2:5" x14ac:dyDescent="0.25">
      <c r="B32" s="71" t="s">
        <v>451</v>
      </c>
      <c r="C32" s="64"/>
      <c r="D32" s="65">
        <v>1820.07</v>
      </c>
      <c r="E32" s="65"/>
    </row>
    <row r="33" spans="2:5" x14ac:dyDescent="0.25">
      <c r="B33" s="71" t="s">
        <v>483</v>
      </c>
      <c r="C33" s="64"/>
      <c r="D33" s="65">
        <v>-1722.82</v>
      </c>
      <c r="E33" s="65"/>
    </row>
    <row r="34" spans="2:5" x14ac:dyDescent="0.25">
      <c r="B34" s="71" t="s">
        <v>906</v>
      </c>
      <c r="C34" s="64"/>
      <c r="D34" s="65">
        <v>-68.98</v>
      </c>
      <c r="E34" s="65"/>
    </row>
    <row r="35" spans="2:5" x14ac:dyDescent="0.25">
      <c r="B35" s="71" t="s">
        <v>907</v>
      </c>
      <c r="C35" s="64"/>
      <c r="D35" s="65">
        <v>-2047.83</v>
      </c>
      <c r="E35" s="65"/>
    </row>
    <row r="36" spans="2:5" x14ac:dyDescent="0.25">
      <c r="B36" s="71" t="s">
        <v>908</v>
      </c>
      <c r="C36" s="64"/>
      <c r="D36" s="65">
        <v>1051</v>
      </c>
      <c r="E36" s="65"/>
    </row>
    <row r="37" spans="2:5" x14ac:dyDescent="0.25">
      <c r="B37" s="71" t="s">
        <v>452</v>
      </c>
      <c r="C37" s="64"/>
      <c r="D37" s="65">
        <v>5599.83</v>
      </c>
      <c r="E37" s="65"/>
    </row>
    <row r="38" spans="2:5" x14ac:dyDescent="0.25">
      <c r="B38" s="71" t="s">
        <v>392</v>
      </c>
      <c r="C38" s="64"/>
      <c r="D38" s="65">
        <v>5402.7</v>
      </c>
      <c r="E38" s="65"/>
    </row>
    <row r="39" spans="2:5" x14ac:dyDescent="0.25">
      <c r="B39" s="71" t="s">
        <v>453</v>
      </c>
      <c r="C39" s="64"/>
      <c r="D39" s="65">
        <v>37992.1</v>
      </c>
      <c r="E39" s="65"/>
    </row>
    <row r="40" spans="2:5" x14ac:dyDescent="0.25">
      <c r="B40" s="71" t="s">
        <v>454</v>
      </c>
      <c r="C40" s="64"/>
      <c r="D40" s="65">
        <v>6917.7</v>
      </c>
      <c r="E40" s="65"/>
    </row>
    <row r="41" spans="2:5" x14ac:dyDescent="0.25">
      <c r="B41" s="71" t="s">
        <v>455</v>
      </c>
      <c r="C41" s="64"/>
      <c r="D41" s="65">
        <v>3935.26</v>
      </c>
      <c r="E41" s="65"/>
    </row>
    <row r="42" spans="2:5" x14ac:dyDescent="0.25">
      <c r="B42" s="71" t="s">
        <v>456</v>
      </c>
      <c r="C42" s="64"/>
      <c r="D42" s="65">
        <v>3931.99</v>
      </c>
      <c r="E42" s="65"/>
    </row>
    <row r="43" spans="2:5" x14ac:dyDescent="0.25">
      <c r="B43" s="71" t="s">
        <v>457</v>
      </c>
      <c r="C43" s="64"/>
      <c r="D43" s="65">
        <v>72079.289999999994</v>
      </c>
      <c r="E43" s="65"/>
    </row>
    <row r="44" spans="2:5" x14ac:dyDescent="0.25">
      <c r="B44" s="71" t="s">
        <v>458</v>
      </c>
      <c r="C44" s="64"/>
      <c r="D44" s="65">
        <v>9566.44</v>
      </c>
      <c r="E44" s="65"/>
    </row>
    <row r="45" spans="2:5" x14ac:dyDescent="0.25">
      <c r="B45" s="71" t="s">
        <v>459</v>
      </c>
      <c r="C45" s="64"/>
      <c r="D45" s="65">
        <v>12325.39</v>
      </c>
      <c r="E45" s="65"/>
    </row>
    <row r="46" spans="2:5" x14ac:dyDescent="0.25">
      <c r="B46" s="71" t="s">
        <v>460</v>
      </c>
      <c r="C46" s="64"/>
      <c r="D46" s="65">
        <v>27357.02</v>
      </c>
      <c r="E46" s="65"/>
    </row>
    <row r="47" spans="2:5" x14ac:dyDescent="0.25">
      <c r="B47" s="71" t="s">
        <v>461</v>
      </c>
      <c r="C47" s="64"/>
      <c r="D47" s="65">
        <v>45420.800000000003</v>
      </c>
      <c r="E47" s="65"/>
    </row>
    <row r="48" spans="2:5" x14ac:dyDescent="0.25">
      <c r="B48" s="71" t="s">
        <v>462</v>
      </c>
      <c r="C48" s="64"/>
      <c r="D48" s="65">
        <v>18764.64</v>
      </c>
      <c r="E48" s="65"/>
    </row>
    <row r="49" spans="2:5" ht="15.75" thickBot="1" x14ac:dyDescent="0.3">
      <c r="B49" s="71" t="s">
        <v>463</v>
      </c>
      <c r="C49" s="45"/>
      <c r="D49" s="107">
        <v>1094.3699999999999</v>
      </c>
      <c r="E49" s="65"/>
    </row>
    <row r="50" spans="2:5" ht="15.75" thickBot="1" x14ac:dyDescent="0.3">
      <c r="C50" s="109" t="s">
        <v>31</v>
      </c>
      <c r="D50" s="210">
        <f>SUM(D15:D49)</f>
        <v>4074896.7000000011</v>
      </c>
    </row>
    <row r="51" spans="2:5" ht="15.75" thickBot="1" x14ac:dyDescent="0.3">
      <c r="C51" s="110" t="s">
        <v>464</v>
      </c>
      <c r="D51" s="211">
        <f>+PROVISIONES!D64+' PROVISIONES 2'!D50</f>
        <v>13433881.170000002</v>
      </c>
    </row>
    <row r="52" spans="2:5" x14ac:dyDescent="0.25">
      <c r="D52" s="103"/>
    </row>
    <row r="53" spans="2:5" x14ac:dyDescent="0.25">
      <c r="D53" s="103"/>
    </row>
    <row r="54" spans="2:5" x14ac:dyDescent="0.25">
      <c r="D54" s="103"/>
    </row>
    <row r="55" spans="2:5" x14ac:dyDescent="0.25">
      <c r="D55" s="10"/>
    </row>
    <row r="57" spans="2:5" x14ac:dyDescent="0.25">
      <c r="B57" s="129" t="s">
        <v>32</v>
      </c>
      <c r="C57" s="124"/>
      <c r="D57" s="129" t="s">
        <v>33</v>
      </c>
      <c r="E57" s="129" t="s">
        <v>34</v>
      </c>
    </row>
    <row r="58" spans="2:5" x14ac:dyDescent="0.25">
      <c r="B58" s="161"/>
      <c r="C58" s="124"/>
      <c r="D58" s="161"/>
      <c r="E58" s="161"/>
    </row>
    <row r="59" spans="2:5" x14ac:dyDescent="0.25">
      <c r="B59" s="161"/>
      <c r="C59" s="124"/>
      <c r="D59" s="161"/>
      <c r="E59" s="161"/>
    </row>
    <row r="60" spans="2:5" x14ac:dyDescent="0.25">
      <c r="B60" s="161"/>
      <c r="C60" s="124"/>
      <c r="D60" s="161"/>
      <c r="E60" s="161"/>
    </row>
    <row r="61" spans="2:5" x14ac:dyDescent="0.25">
      <c r="B61" s="127"/>
      <c r="C61" s="127"/>
      <c r="D61" s="125"/>
      <c r="E61" s="125"/>
    </row>
    <row r="62" spans="2:5" x14ac:dyDescent="0.25">
      <c r="B62" s="155" t="s">
        <v>634</v>
      </c>
      <c r="C62" s="155"/>
      <c r="D62" s="162" t="s">
        <v>614</v>
      </c>
      <c r="E62" s="162" t="s">
        <v>616</v>
      </c>
    </row>
    <row r="63" spans="2:5" x14ac:dyDescent="0.25">
      <c r="B63" s="128" t="s">
        <v>515</v>
      </c>
      <c r="C63" s="128"/>
      <c r="D63" s="129" t="s">
        <v>618</v>
      </c>
      <c r="E63" s="129" t="s">
        <v>519</v>
      </c>
    </row>
    <row r="64" spans="2:5" x14ac:dyDescent="0.25">
      <c r="B64" s="130" t="s">
        <v>516</v>
      </c>
      <c r="C64" s="130"/>
      <c r="D64" s="129" t="s">
        <v>622</v>
      </c>
      <c r="E64" s="129" t="s">
        <v>518</v>
      </c>
    </row>
  </sheetData>
  <pageMargins left="0.25" right="0.25" top="0.75" bottom="0.75" header="0.3" footer="0.3"/>
  <pageSetup scale="73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E61"/>
  <sheetViews>
    <sheetView workbookViewId="0">
      <selection activeCell="E30" sqref="E30"/>
    </sheetView>
  </sheetViews>
  <sheetFormatPr baseColWidth="10" defaultRowHeight="15" x14ac:dyDescent="0.25"/>
  <cols>
    <col min="2" max="2" width="33.140625" customWidth="1"/>
    <col min="3" max="3" width="19.7109375" customWidth="1"/>
    <col min="4" max="4" width="31" customWidth="1"/>
    <col min="5" max="5" width="31.85546875" customWidth="1"/>
  </cols>
  <sheetData>
    <row r="5" spans="2:5" x14ac:dyDescent="0.25">
      <c r="B5" s="15"/>
      <c r="C5" s="27" t="s">
        <v>20</v>
      </c>
      <c r="D5" s="15"/>
      <c r="E5" s="15"/>
    </row>
    <row r="6" spans="2:5" x14ac:dyDescent="0.25">
      <c r="B6" s="15"/>
      <c r="C6" s="27" t="s">
        <v>21</v>
      </c>
      <c r="D6" s="15"/>
      <c r="E6" s="15"/>
    </row>
    <row r="7" spans="2:5" x14ac:dyDescent="0.25">
      <c r="B7" s="15"/>
      <c r="C7" s="27" t="s">
        <v>36</v>
      </c>
      <c r="D7" s="15"/>
    </row>
    <row r="8" spans="2:5" x14ac:dyDescent="0.25">
      <c r="B8" s="15"/>
      <c r="C8" s="38" t="s">
        <v>924</v>
      </c>
    </row>
    <row r="9" spans="2:5" x14ac:dyDescent="0.25">
      <c r="B9" s="15"/>
      <c r="C9" s="15"/>
      <c r="D9" s="15"/>
      <c r="E9" s="15"/>
    </row>
    <row r="10" spans="2:5" x14ac:dyDescent="0.25">
      <c r="B10" s="15"/>
      <c r="C10" s="94" t="s">
        <v>388</v>
      </c>
      <c r="D10" s="38" t="s">
        <v>389</v>
      </c>
      <c r="E10" s="15"/>
    </row>
    <row r="11" spans="2:5" x14ac:dyDescent="0.25">
      <c r="B11" s="15"/>
      <c r="C11" s="94"/>
      <c r="D11" s="38"/>
      <c r="E11" s="15"/>
    </row>
    <row r="12" spans="2:5" x14ac:dyDescent="0.25">
      <c r="B12" s="15"/>
      <c r="C12" s="94"/>
      <c r="D12" s="38"/>
      <c r="E12" s="15"/>
    </row>
    <row r="13" spans="2:5" x14ac:dyDescent="0.25">
      <c r="B13" s="13" t="s">
        <v>390</v>
      </c>
      <c r="C13" s="105" t="s">
        <v>465</v>
      </c>
      <c r="D13" s="38"/>
      <c r="E13" s="15"/>
    </row>
    <row r="14" spans="2:5" x14ac:dyDescent="0.25">
      <c r="B14" s="15"/>
      <c r="C14" s="15"/>
    </row>
    <row r="15" spans="2:5" x14ac:dyDescent="0.25">
      <c r="B15" s="80"/>
      <c r="C15" s="52" t="s">
        <v>38</v>
      </c>
      <c r="D15" s="52"/>
      <c r="E15" s="77"/>
    </row>
    <row r="16" spans="2:5" x14ac:dyDescent="0.25">
      <c r="B16" s="55" t="s">
        <v>381</v>
      </c>
      <c r="C16" s="55" t="s">
        <v>39</v>
      </c>
      <c r="D16" s="55" t="s">
        <v>40</v>
      </c>
      <c r="E16" s="79" t="s">
        <v>382</v>
      </c>
    </row>
    <row r="17" spans="2:5" x14ac:dyDescent="0.25">
      <c r="B17" s="71" t="s">
        <v>466</v>
      </c>
      <c r="C17" s="64" t="s">
        <v>467</v>
      </c>
      <c r="D17" s="65">
        <v>111820.55</v>
      </c>
      <c r="E17" s="65"/>
    </row>
    <row r="18" spans="2:5" x14ac:dyDescent="0.25">
      <c r="B18" s="71" t="s">
        <v>445</v>
      </c>
      <c r="C18" s="64" t="s">
        <v>468</v>
      </c>
      <c r="D18" s="65">
        <v>193837.36</v>
      </c>
      <c r="E18" s="65"/>
    </row>
    <row r="19" spans="2:5" x14ac:dyDescent="0.25">
      <c r="B19" s="71" t="s">
        <v>469</v>
      </c>
      <c r="C19" s="64" t="s">
        <v>468</v>
      </c>
      <c r="D19" s="65">
        <v>1924.49</v>
      </c>
      <c r="E19" s="65"/>
    </row>
    <row r="20" spans="2:5" x14ac:dyDescent="0.25">
      <c r="B20" s="71" t="s">
        <v>470</v>
      </c>
      <c r="C20" s="64" t="s">
        <v>468</v>
      </c>
      <c r="D20" s="65">
        <v>1800</v>
      </c>
      <c r="E20" s="65"/>
    </row>
    <row r="21" spans="2:5" x14ac:dyDescent="0.25">
      <c r="B21" s="71" t="s">
        <v>471</v>
      </c>
      <c r="C21" s="64" t="s">
        <v>468</v>
      </c>
      <c r="D21" s="65">
        <v>9032</v>
      </c>
      <c r="E21" s="65"/>
    </row>
    <row r="22" spans="2:5" x14ac:dyDescent="0.25">
      <c r="B22" s="65" t="s">
        <v>472</v>
      </c>
      <c r="C22" s="64" t="s">
        <v>468</v>
      </c>
      <c r="D22" s="65">
        <v>50000</v>
      </c>
      <c r="E22" s="65"/>
    </row>
    <row r="23" spans="2:5" x14ac:dyDescent="0.25">
      <c r="B23" s="71" t="s">
        <v>473</v>
      </c>
      <c r="C23" s="64" t="s">
        <v>468</v>
      </c>
      <c r="D23" s="65">
        <v>24828.69</v>
      </c>
      <c r="E23" s="65"/>
    </row>
    <row r="24" spans="2:5" x14ac:dyDescent="0.25">
      <c r="B24" s="71" t="s">
        <v>474</v>
      </c>
      <c r="C24" s="64" t="s">
        <v>468</v>
      </c>
      <c r="D24" s="65">
        <v>120013.92</v>
      </c>
      <c r="E24" s="65"/>
    </row>
    <row r="25" spans="2:5" x14ac:dyDescent="0.25">
      <c r="B25" s="71" t="s">
        <v>440</v>
      </c>
      <c r="C25" s="64" t="s">
        <v>467</v>
      </c>
      <c r="D25" s="65">
        <v>120319.22</v>
      </c>
      <c r="E25" s="65"/>
    </row>
    <row r="26" spans="2:5" x14ac:dyDescent="0.25">
      <c r="B26" s="71" t="s">
        <v>475</v>
      </c>
      <c r="C26" s="64" t="s">
        <v>467</v>
      </c>
      <c r="D26" s="65">
        <v>61096.87</v>
      </c>
      <c r="E26" s="65"/>
    </row>
    <row r="27" spans="2:5" x14ac:dyDescent="0.25">
      <c r="B27" s="71" t="s">
        <v>476</v>
      </c>
      <c r="C27" s="64" t="s">
        <v>467</v>
      </c>
      <c r="D27" s="65">
        <v>114445.99</v>
      </c>
      <c r="E27" s="65"/>
    </row>
    <row r="28" spans="2:5" x14ac:dyDescent="0.25">
      <c r="B28" s="71" t="s">
        <v>477</v>
      </c>
      <c r="C28" s="64" t="s">
        <v>468</v>
      </c>
      <c r="D28" s="65">
        <v>8550</v>
      </c>
      <c r="E28" s="65"/>
    </row>
    <row r="29" spans="2:5" ht="15.75" thickBot="1" x14ac:dyDescent="0.3">
      <c r="B29" s="71"/>
      <c r="C29" s="45"/>
      <c r="D29" s="107"/>
      <c r="E29" s="65"/>
    </row>
    <row r="30" spans="2:5" ht="15.75" thickBot="1" x14ac:dyDescent="0.3">
      <c r="C30" s="111" t="s">
        <v>31</v>
      </c>
      <c r="D30" s="113">
        <f>SUM(D17:D29)</f>
        <v>817669.09</v>
      </c>
    </row>
    <row r="31" spans="2:5" ht="15.75" thickBot="1" x14ac:dyDescent="0.3">
      <c r="C31" s="112" t="s">
        <v>104</v>
      </c>
      <c r="D31" s="114">
        <f>+D30+' PROVISIONES 2'!D51</f>
        <v>14251550.260000002</v>
      </c>
    </row>
    <row r="32" spans="2:5" x14ac:dyDescent="0.25">
      <c r="D32" s="103"/>
    </row>
    <row r="33" spans="4:4" x14ac:dyDescent="0.25">
      <c r="D33" s="103"/>
    </row>
    <row r="34" spans="4:4" x14ac:dyDescent="0.25">
      <c r="D34" s="103"/>
    </row>
    <row r="35" spans="4:4" x14ac:dyDescent="0.25">
      <c r="D35" s="103"/>
    </row>
    <row r="36" spans="4:4" x14ac:dyDescent="0.25">
      <c r="D36" s="103"/>
    </row>
    <row r="37" spans="4:4" x14ac:dyDescent="0.25">
      <c r="D37" s="103"/>
    </row>
    <row r="38" spans="4:4" x14ac:dyDescent="0.25">
      <c r="D38" s="103"/>
    </row>
    <row r="39" spans="4:4" x14ac:dyDescent="0.25">
      <c r="D39" s="103"/>
    </row>
    <row r="40" spans="4:4" x14ac:dyDescent="0.25">
      <c r="D40" s="103"/>
    </row>
    <row r="41" spans="4:4" x14ac:dyDescent="0.25">
      <c r="D41" s="103"/>
    </row>
    <row r="42" spans="4:4" x14ac:dyDescent="0.25">
      <c r="D42" s="103"/>
    </row>
    <row r="43" spans="4:4" x14ac:dyDescent="0.25">
      <c r="D43" s="103"/>
    </row>
    <row r="44" spans="4:4" x14ac:dyDescent="0.25">
      <c r="D44" s="103"/>
    </row>
    <row r="45" spans="4:4" x14ac:dyDescent="0.25">
      <c r="D45" s="103"/>
    </row>
    <row r="46" spans="4:4" x14ac:dyDescent="0.25">
      <c r="D46" s="103"/>
    </row>
    <row r="47" spans="4:4" x14ac:dyDescent="0.25">
      <c r="D47" s="103"/>
    </row>
    <row r="48" spans="4:4" x14ac:dyDescent="0.25">
      <c r="D48" s="103"/>
    </row>
    <row r="49" spans="2:5" x14ac:dyDescent="0.25">
      <c r="D49" s="103"/>
    </row>
    <row r="50" spans="2:5" x14ac:dyDescent="0.25">
      <c r="D50" s="10"/>
    </row>
    <row r="52" spans="2:5" x14ac:dyDescent="0.25">
      <c r="B52" s="129" t="s">
        <v>32</v>
      </c>
      <c r="C52" s="124"/>
      <c r="D52" s="129" t="s">
        <v>33</v>
      </c>
      <c r="E52" s="129" t="s">
        <v>34</v>
      </c>
    </row>
    <row r="53" spans="2:5" x14ac:dyDescent="0.25">
      <c r="B53" s="161"/>
      <c r="C53" s="124"/>
      <c r="D53" s="161"/>
      <c r="E53" s="161"/>
    </row>
    <row r="54" spans="2:5" x14ac:dyDescent="0.25">
      <c r="B54" s="161"/>
      <c r="C54" s="124"/>
      <c r="D54" s="161"/>
      <c r="E54" s="161"/>
    </row>
    <row r="55" spans="2:5" x14ac:dyDescent="0.25">
      <c r="B55" s="161"/>
      <c r="C55" s="124"/>
      <c r="D55" s="161"/>
      <c r="E55" s="161"/>
    </row>
    <row r="56" spans="2:5" x14ac:dyDescent="0.25">
      <c r="B56" s="161"/>
      <c r="C56" s="124"/>
      <c r="D56" s="161"/>
      <c r="E56" s="161"/>
    </row>
    <row r="57" spans="2:5" x14ac:dyDescent="0.25">
      <c r="B57" s="161"/>
      <c r="C57" s="124"/>
      <c r="D57" s="161"/>
      <c r="E57" s="161"/>
    </row>
    <row r="58" spans="2:5" x14ac:dyDescent="0.25">
      <c r="B58" s="127"/>
      <c r="C58" s="127"/>
      <c r="D58" s="125"/>
      <c r="E58" s="125"/>
    </row>
    <row r="59" spans="2:5" x14ac:dyDescent="0.25">
      <c r="B59" s="162" t="s">
        <v>628</v>
      </c>
      <c r="C59" s="155"/>
      <c r="D59" s="162" t="s">
        <v>614</v>
      </c>
      <c r="E59" s="162" t="s">
        <v>616</v>
      </c>
    </row>
    <row r="60" spans="2:5" x14ac:dyDescent="0.25">
      <c r="B60" s="128" t="s">
        <v>515</v>
      </c>
      <c r="C60" s="128"/>
      <c r="D60" s="129" t="s">
        <v>607</v>
      </c>
      <c r="E60" s="129" t="s">
        <v>519</v>
      </c>
    </row>
    <row r="61" spans="2:5" x14ac:dyDescent="0.25">
      <c r="B61" s="130" t="s">
        <v>516</v>
      </c>
      <c r="C61" s="130"/>
      <c r="D61" s="129" t="s">
        <v>622</v>
      </c>
      <c r="E61" s="129" t="s">
        <v>518</v>
      </c>
    </row>
  </sheetData>
  <pageMargins left="0.25" right="0.25" top="0.75" bottom="0.75" header="0.3" footer="0.3"/>
  <pageSetup scale="77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E62"/>
  <sheetViews>
    <sheetView topLeftCell="A4" workbookViewId="0">
      <selection activeCell="K26" sqref="K26"/>
    </sheetView>
  </sheetViews>
  <sheetFormatPr baseColWidth="10" defaultRowHeight="15" x14ac:dyDescent="0.25"/>
  <cols>
    <col min="2" max="2" width="29.85546875" customWidth="1"/>
    <col min="3" max="3" width="22.5703125" customWidth="1"/>
    <col min="4" max="4" width="32.140625" customWidth="1"/>
    <col min="5" max="5" width="34.140625" customWidth="1"/>
  </cols>
  <sheetData>
    <row r="4" spans="2:5" x14ac:dyDescent="0.25">
      <c r="B4" s="15"/>
      <c r="C4" s="27" t="s">
        <v>20</v>
      </c>
      <c r="D4" s="15"/>
      <c r="E4" s="15"/>
    </row>
    <row r="5" spans="2:5" x14ac:dyDescent="0.25">
      <c r="B5" s="15"/>
      <c r="C5" s="27" t="s">
        <v>21</v>
      </c>
      <c r="D5" s="15"/>
      <c r="E5" s="15"/>
    </row>
    <row r="6" spans="2:5" x14ac:dyDescent="0.25">
      <c r="B6" s="15"/>
      <c r="C6" s="27" t="s">
        <v>36</v>
      </c>
      <c r="D6" s="15"/>
    </row>
    <row r="7" spans="2:5" x14ac:dyDescent="0.25">
      <c r="B7" s="15"/>
      <c r="C7" s="38" t="s">
        <v>921</v>
      </c>
    </row>
    <row r="8" spans="2:5" x14ac:dyDescent="0.25">
      <c r="B8" s="15"/>
      <c r="C8" s="15"/>
      <c r="D8" s="15"/>
      <c r="E8" s="15"/>
    </row>
    <row r="9" spans="2:5" x14ac:dyDescent="0.25">
      <c r="B9" s="15"/>
      <c r="C9" s="94" t="s">
        <v>489</v>
      </c>
      <c r="D9" s="38" t="s">
        <v>490</v>
      </c>
      <c r="E9" s="15"/>
    </row>
    <row r="10" spans="2:5" x14ac:dyDescent="0.25">
      <c r="B10" s="15"/>
      <c r="C10" s="94"/>
      <c r="D10" s="38"/>
      <c r="E10" s="15"/>
    </row>
    <row r="11" spans="2:5" x14ac:dyDescent="0.25">
      <c r="B11" s="13" t="s">
        <v>491</v>
      </c>
      <c r="C11" s="105" t="s">
        <v>492</v>
      </c>
      <c r="D11" s="38"/>
      <c r="E11" s="15"/>
    </row>
    <row r="12" spans="2:5" x14ac:dyDescent="0.25">
      <c r="B12" s="15"/>
      <c r="C12" s="15"/>
    </row>
    <row r="13" spans="2:5" x14ac:dyDescent="0.25">
      <c r="B13" s="80"/>
      <c r="C13" s="52" t="s">
        <v>38</v>
      </c>
      <c r="D13" s="52"/>
      <c r="E13" s="77"/>
    </row>
    <row r="14" spans="2:5" x14ac:dyDescent="0.25">
      <c r="B14" s="55" t="s">
        <v>381</v>
      </c>
      <c r="C14" s="55" t="s">
        <v>39</v>
      </c>
      <c r="D14" s="55" t="s">
        <v>40</v>
      </c>
      <c r="E14" s="79" t="s">
        <v>499</v>
      </c>
    </row>
    <row r="15" spans="2:5" x14ac:dyDescent="0.25">
      <c r="B15" s="71"/>
      <c r="C15" s="115"/>
      <c r="D15" s="65"/>
      <c r="E15" s="65"/>
    </row>
    <row r="16" spans="2:5" x14ac:dyDescent="0.25">
      <c r="B16" s="11"/>
      <c r="C16" s="106" t="s">
        <v>31</v>
      </c>
      <c r="D16" s="20">
        <f>SUM(D15:D15)</f>
        <v>0</v>
      </c>
      <c r="E16" s="12"/>
    </row>
    <row r="19" spans="2:5" x14ac:dyDescent="0.25">
      <c r="B19" s="13" t="s">
        <v>493</v>
      </c>
      <c r="C19" s="105" t="s">
        <v>495</v>
      </c>
      <c r="D19" s="38"/>
      <c r="E19" s="15"/>
    </row>
    <row r="20" spans="2:5" x14ac:dyDescent="0.25">
      <c r="B20" s="15"/>
      <c r="C20" s="15"/>
    </row>
    <row r="21" spans="2:5" x14ac:dyDescent="0.25">
      <c r="B21" s="80"/>
      <c r="C21" s="52" t="s">
        <v>38</v>
      </c>
      <c r="D21" s="52"/>
      <c r="E21" s="77"/>
    </row>
    <row r="22" spans="2:5" x14ac:dyDescent="0.25">
      <c r="B22" s="55" t="s">
        <v>381</v>
      </c>
      <c r="C22" s="55" t="s">
        <v>39</v>
      </c>
      <c r="D22" s="55" t="s">
        <v>40</v>
      </c>
      <c r="E22" s="79" t="s">
        <v>499</v>
      </c>
    </row>
    <row r="23" spans="2:5" x14ac:dyDescent="0.25">
      <c r="B23" s="71"/>
      <c r="C23" s="64"/>
      <c r="D23" s="65"/>
      <c r="E23" s="65"/>
    </row>
    <row r="24" spans="2:5" x14ac:dyDescent="0.25">
      <c r="B24" s="11"/>
      <c r="C24" s="106" t="s">
        <v>31</v>
      </c>
      <c r="D24" s="20">
        <f>SUM(D23:D23)</f>
        <v>0</v>
      </c>
      <c r="E24" s="12"/>
    </row>
    <row r="27" spans="2:5" x14ac:dyDescent="0.25">
      <c r="B27" s="13" t="s">
        <v>494</v>
      </c>
      <c r="C27" s="105" t="s">
        <v>496</v>
      </c>
      <c r="D27" s="38"/>
      <c r="E27" s="15"/>
    </row>
    <row r="28" spans="2:5" x14ac:dyDescent="0.25">
      <c r="B28" s="15"/>
      <c r="C28" s="15"/>
    </row>
    <row r="29" spans="2:5" x14ac:dyDescent="0.25">
      <c r="B29" s="80"/>
      <c r="C29" s="52" t="s">
        <v>38</v>
      </c>
      <c r="D29" s="52"/>
      <c r="E29" s="77"/>
    </row>
    <row r="30" spans="2:5" x14ac:dyDescent="0.25">
      <c r="B30" s="55" t="s">
        <v>381</v>
      </c>
      <c r="C30" s="55" t="s">
        <v>39</v>
      </c>
      <c r="D30" s="55" t="s">
        <v>40</v>
      </c>
      <c r="E30" s="79" t="s">
        <v>499</v>
      </c>
    </row>
    <row r="31" spans="2:5" x14ac:dyDescent="0.25">
      <c r="B31" s="300" t="s">
        <v>497</v>
      </c>
      <c r="C31" s="291" t="s">
        <v>498</v>
      </c>
      <c r="D31" s="302">
        <v>56940065.799999997</v>
      </c>
      <c r="E31" s="304"/>
    </row>
    <row r="32" spans="2:5" x14ac:dyDescent="0.25">
      <c r="B32" s="301"/>
      <c r="C32" s="292"/>
      <c r="D32" s="303"/>
      <c r="E32" s="305"/>
    </row>
    <row r="33" spans="2:5" x14ac:dyDescent="0.25">
      <c r="B33" s="11"/>
      <c r="C33" s="106" t="s">
        <v>31</v>
      </c>
      <c r="D33" s="164">
        <f>SUM(D31:D32)</f>
        <v>56940065.799999997</v>
      </c>
      <c r="E33" s="12"/>
    </row>
    <row r="36" spans="2:5" x14ac:dyDescent="0.25">
      <c r="B36" s="13" t="s">
        <v>501</v>
      </c>
      <c r="C36" s="105" t="s">
        <v>500</v>
      </c>
      <c r="D36" s="38"/>
      <c r="E36" s="15"/>
    </row>
    <row r="37" spans="2:5" x14ac:dyDescent="0.25">
      <c r="B37" s="15"/>
      <c r="C37" s="15"/>
    </row>
    <row r="38" spans="2:5" x14ac:dyDescent="0.25">
      <c r="B38" s="80"/>
      <c r="C38" s="52" t="s">
        <v>38</v>
      </c>
      <c r="D38" s="52"/>
      <c r="E38" s="77"/>
    </row>
    <row r="39" spans="2:5" x14ac:dyDescent="0.25">
      <c r="B39" s="55" t="s">
        <v>381</v>
      </c>
      <c r="C39" s="55" t="s">
        <v>39</v>
      </c>
      <c r="D39" s="55" t="s">
        <v>40</v>
      </c>
      <c r="E39" s="79" t="s">
        <v>499</v>
      </c>
    </row>
    <row r="40" spans="2:5" x14ac:dyDescent="0.25">
      <c r="B40" s="71"/>
      <c r="C40" s="64"/>
      <c r="D40" s="65"/>
      <c r="E40" s="65"/>
    </row>
    <row r="41" spans="2:5" x14ac:dyDescent="0.25">
      <c r="B41" s="11"/>
      <c r="C41" s="106" t="s">
        <v>31</v>
      </c>
      <c r="D41" s="20">
        <f>SUM(D40:D40)</f>
        <v>0</v>
      </c>
      <c r="E41" s="12"/>
    </row>
    <row r="44" spans="2:5" x14ac:dyDescent="0.25">
      <c r="C44" s="19" t="s">
        <v>104</v>
      </c>
      <c r="D44" s="20">
        <f>+D16+D24+D33</f>
        <v>56940065.799999997</v>
      </c>
    </row>
    <row r="54" spans="2:5" x14ac:dyDescent="0.25">
      <c r="B54" s="129" t="s">
        <v>32</v>
      </c>
      <c r="C54" s="124"/>
      <c r="D54" s="129" t="s">
        <v>33</v>
      </c>
      <c r="E54" s="129" t="s">
        <v>34</v>
      </c>
    </row>
    <row r="55" spans="2:5" x14ac:dyDescent="0.25">
      <c r="B55" s="161"/>
      <c r="C55" s="124"/>
      <c r="D55" s="161"/>
      <c r="E55" s="161"/>
    </row>
    <row r="56" spans="2:5" x14ac:dyDescent="0.25">
      <c r="B56" s="161"/>
      <c r="C56" s="124"/>
      <c r="D56" s="161"/>
      <c r="E56" s="161"/>
    </row>
    <row r="57" spans="2:5" x14ac:dyDescent="0.25">
      <c r="B57" s="161"/>
      <c r="C57" s="124"/>
      <c r="D57" s="161"/>
      <c r="E57" s="161"/>
    </row>
    <row r="58" spans="2:5" x14ac:dyDescent="0.25">
      <c r="B58" s="161"/>
      <c r="C58" s="124"/>
      <c r="D58" s="161"/>
      <c r="E58" s="161"/>
    </row>
    <row r="59" spans="2:5" x14ac:dyDescent="0.25">
      <c r="B59" s="127"/>
      <c r="C59" s="127"/>
      <c r="D59" s="125"/>
      <c r="E59" s="125"/>
    </row>
    <row r="60" spans="2:5" x14ac:dyDescent="0.25">
      <c r="B60" s="163"/>
      <c r="C60" s="155"/>
      <c r="D60" s="162" t="s">
        <v>616</v>
      </c>
      <c r="E60" s="162" t="s">
        <v>616</v>
      </c>
    </row>
    <row r="61" spans="2:5" x14ac:dyDescent="0.25">
      <c r="B61" s="128" t="s">
        <v>515</v>
      </c>
      <c r="C61" s="128"/>
      <c r="D61" s="129" t="s">
        <v>607</v>
      </c>
      <c r="E61" s="129" t="s">
        <v>519</v>
      </c>
    </row>
    <row r="62" spans="2:5" x14ac:dyDescent="0.25">
      <c r="B62" s="130" t="s">
        <v>516</v>
      </c>
      <c r="C62" s="130"/>
      <c r="D62" s="129" t="s">
        <v>622</v>
      </c>
      <c r="E62" s="129" t="s">
        <v>518</v>
      </c>
    </row>
  </sheetData>
  <mergeCells count="4">
    <mergeCell ref="B31:B32"/>
    <mergeCell ref="C31:C32"/>
    <mergeCell ref="D31:D32"/>
    <mergeCell ref="E31:E32"/>
  </mergeCells>
  <pageMargins left="0.25" right="0.25" top="0.75" bottom="0.75" header="0.3" footer="0.3"/>
  <pageSetup scale="75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E53"/>
  <sheetViews>
    <sheetView workbookViewId="0">
      <selection activeCell="D24" sqref="D24:D25"/>
    </sheetView>
  </sheetViews>
  <sheetFormatPr baseColWidth="10" defaultRowHeight="15" x14ac:dyDescent="0.25"/>
  <cols>
    <col min="2" max="2" width="33.28515625" customWidth="1"/>
    <col min="3" max="3" width="18.7109375" customWidth="1"/>
    <col min="4" max="4" width="31.5703125" customWidth="1"/>
    <col min="5" max="5" width="35.85546875" customWidth="1"/>
  </cols>
  <sheetData>
    <row r="4" spans="2:5" x14ac:dyDescent="0.25">
      <c r="B4" s="15"/>
      <c r="C4" s="27" t="s">
        <v>20</v>
      </c>
      <c r="D4" s="15"/>
      <c r="E4" s="15"/>
    </row>
    <row r="5" spans="2:5" x14ac:dyDescent="0.25">
      <c r="B5" s="15"/>
      <c r="C5" s="27" t="s">
        <v>21</v>
      </c>
      <c r="D5" s="15"/>
      <c r="E5" s="15"/>
    </row>
    <row r="6" spans="2:5" x14ac:dyDescent="0.25">
      <c r="B6" s="15"/>
      <c r="C6" s="27" t="s">
        <v>36</v>
      </c>
      <c r="D6" s="15"/>
    </row>
    <row r="7" spans="2:5" x14ac:dyDescent="0.25">
      <c r="B7" s="15"/>
      <c r="C7" s="38" t="s">
        <v>924</v>
      </c>
    </row>
    <row r="8" spans="2:5" x14ac:dyDescent="0.25">
      <c r="B8" s="15"/>
      <c r="C8" s="15"/>
      <c r="D8" s="15"/>
      <c r="E8" s="15"/>
    </row>
    <row r="9" spans="2:5" x14ac:dyDescent="0.25">
      <c r="B9" s="15"/>
      <c r="C9" s="94">
        <v>3.1</v>
      </c>
      <c r="D9" s="38" t="s">
        <v>509</v>
      </c>
      <c r="E9" s="15"/>
    </row>
    <row r="10" spans="2:5" x14ac:dyDescent="0.25">
      <c r="B10" s="15"/>
      <c r="C10" s="94"/>
      <c r="D10" s="38"/>
      <c r="E10" s="15"/>
    </row>
    <row r="11" spans="2:5" x14ac:dyDescent="0.25">
      <c r="B11" s="13" t="s">
        <v>510</v>
      </c>
      <c r="C11" s="105" t="s">
        <v>511</v>
      </c>
      <c r="D11" s="38"/>
      <c r="E11" s="15"/>
    </row>
    <row r="12" spans="2:5" x14ac:dyDescent="0.25">
      <c r="B12" s="15"/>
      <c r="C12" s="15"/>
    </row>
    <row r="13" spans="2:5" x14ac:dyDescent="0.25">
      <c r="B13" s="80"/>
      <c r="C13" s="52" t="s">
        <v>38</v>
      </c>
      <c r="D13" s="52"/>
      <c r="E13" s="77"/>
    </row>
    <row r="14" spans="2:5" x14ac:dyDescent="0.25">
      <c r="B14" s="55" t="s">
        <v>503</v>
      </c>
      <c r="C14" s="55" t="s">
        <v>504</v>
      </c>
      <c r="D14" s="55" t="s">
        <v>40</v>
      </c>
      <c r="E14" s="79" t="s">
        <v>499</v>
      </c>
    </row>
    <row r="15" spans="2:5" ht="30" x14ac:dyDescent="0.25">
      <c r="B15" s="116" t="s">
        <v>502</v>
      </c>
      <c r="C15" s="117"/>
      <c r="D15" s="118">
        <v>7584872.8799999999</v>
      </c>
      <c r="E15" s="100"/>
    </row>
    <row r="16" spans="2:5" ht="30" x14ac:dyDescent="0.25">
      <c r="B16" s="116" t="s">
        <v>118</v>
      </c>
      <c r="C16" s="117"/>
      <c r="D16" s="118">
        <v>848824.24</v>
      </c>
      <c r="E16" s="100"/>
    </row>
    <row r="17" spans="2:5" ht="30" x14ac:dyDescent="0.25">
      <c r="B17" s="116" t="s">
        <v>505</v>
      </c>
      <c r="C17" s="117"/>
      <c r="D17" s="118">
        <v>13179379.4</v>
      </c>
      <c r="E17" s="100"/>
    </row>
    <row r="18" spans="2:5" x14ac:dyDescent="0.25">
      <c r="B18" s="119" t="s">
        <v>140</v>
      </c>
      <c r="C18" s="117"/>
      <c r="D18" s="118">
        <v>88677.5</v>
      </c>
      <c r="E18" s="100"/>
    </row>
    <row r="19" spans="2:5" ht="30" x14ac:dyDescent="0.25">
      <c r="B19" s="116" t="s">
        <v>506</v>
      </c>
      <c r="C19" s="117"/>
      <c r="D19" s="118">
        <v>1968717.26</v>
      </c>
      <c r="E19" s="100"/>
    </row>
    <row r="20" spans="2:5" x14ac:dyDescent="0.25">
      <c r="B20" s="119" t="s">
        <v>507</v>
      </c>
      <c r="C20" s="117"/>
      <c r="D20" s="118">
        <v>112874336.05</v>
      </c>
      <c r="E20" s="100"/>
    </row>
    <row r="21" spans="2:5" x14ac:dyDescent="0.25">
      <c r="B21" s="119" t="s">
        <v>508</v>
      </c>
      <c r="C21" s="117"/>
      <c r="D21" s="118">
        <v>43320428.719999999</v>
      </c>
      <c r="E21" s="100"/>
    </row>
    <row r="22" spans="2:5" x14ac:dyDescent="0.25">
      <c r="B22" s="119" t="s">
        <v>98</v>
      </c>
      <c r="C22" s="117"/>
      <c r="D22" s="118">
        <v>4523715.82</v>
      </c>
      <c r="E22" s="100"/>
    </row>
    <row r="23" spans="2:5" x14ac:dyDescent="0.25">
      <c r="B23" s="120"/>
      <c r="C23" s="106" t="s">
        <v>31</v>
      </c>
      <c r="D23" s="20">
        <f>SUM(D15:D22)</f>
        <v>184388951.86999997</v>
      </c>
      <c r="E23" s="12"/>
    </row>
    <row r="24" spans="2:5" x14ac:dyDescent="0.25">
      <c r="D24" s="249"/>
    </row>
    <row r="25" spans="2:5" x14ac:dyDescent="0.25">
      <c r="D25" s="10"/>
    </row>
    <row r="26" spans="2:5" x14ac:dyDescent="0.25">
      <c r="B26" s="13" t="s">
        <v>512</v>
      </c>
      <c r="C26" s="105" t="s">
        <v>513</v>
      </c>
      <c r="D26" s="38"/>
      <c r="E26" s="15"/>
    </row>
    <row r="27" spans="2:5" x14ac:dyDescent="0.25">
      <c r="B27" s="15"/>
      <c r="C27" s="15"/>
    </row>
    <row r="28" spans="2:5" x14ac:dyDescent="0.25">
      <c r="B28" s="80"/>
      <c r="C28" s="52" t="s">
        <v>38</v>
      </c>
      <c r="D28" s="52"/>
      <c r="E28" s="77"/>
    </row>
    <row r="29" spans="2:5" x14ac:dyDescent="0.25">
      <c r="B29" s="55" t="s">
        <v>503</v>
      </c>
      <c r="C29" s="55" t="s">
        <v>504</v>
      </c>
      <c r="D29" s="55" t="s">
        <v>40</v>
      </c>
      <c r="E29" s="79" t="s">
        <v>499</v>
      </c>
    </row>
    <row r="30" spans="2:5" x14ac:dyDescent="0.25">
      <c r="B30" s="119"/>
      <c r="C30" s="117"/>
      <c r="D30" s="118"/>
      <c r="E30" s="100"/>
    </row>
    <row r="31" spans="2:5" x14ac:dyDescent="0.25">
      <c r="B31" s="119"/>
      <c r="C31" s="117"/>
      <c r="D31" s="118"/>
      <c r="E31" s="100"/>
    </row>
    <row r="32" spans="2:5" x14ac:dyDescent="0.25">
      <c r="B32" s="119"/>
      <c r="C32" s="117"/>
      <c r="D32" s="118"/>
      <c r="E32" s="100"/>
    </row>
    <row r="33" spans="2:5" x14ac:dyDescent="0.25">
      <c r="B33" s="120"/>
      <c r="C33" s="106" t="s">
        <v>31</v>
      </c>
      <c r="D33" s="20">
        <f>SUM(D30:D32)</f>
        <v>0</v>
      </c>
      <c r="E33" s="12"/>
    </row>
    <row r="36" spans="2:5" x14ac:dyDescent="0.25">
      <c r="B36" s="13" t="s">
        <v>512</v>
      </c>
      <c r="C36" s="105" t="s">
        <v>514</v>
      </c>
      <c r="D36" s="38"/>
      <c r="E36" s="15"/>
    </row>
    <row r="37" spans="2:5" x14ac:dyDescent="0.25">
      <c r="B37" s="15"/>
      <c r="C37" s="15"/>
    </row>
    <row r="38" spans="2:5" x14ac:dyDescent="0.25">
      <c r="B38" s="80"/>
      <c r="C38" s="52" t="s">
        <v>38</v>
      </c>
      <c r="D38" s="52"/>
      <c r="E38" s="77"/>
    </row>
    <row r="39" spans="2:5" x14ac:dyDescent="0.25">
      <c r="B39" s="55" t="s">
        <v>503</v>
      </c>
      <c r="C39" s="55" t="s">
        <v>504</v>
      </c>
      <c r="D39" s="55" t="s">
        <v>40</v>
      </c>
      <c r="E39" s="79" t="s">
        <v>499</v>
      </c>
    </row>
    <row r="40" spans="2:5" x14ac:dyDescent="0.25">
      <c r="B40" s="119"/>
      <c r="C40" s="117"/>
      <c r="D40" s="118"/>
      <c r="E40" s="100"/>
    </row>
    <row r="41" spans="2:5" x14ac:dyDescent="0.25">
      <c r="B41" s="120"/>
      <c r="C41" s="106" t="s">
        <v>31</v>
      </c>
      <c r="D41" s="20">
        <f>SUM(D40:D40)</f>
        <v>0</v>
      </c>
      <c r="E41" s="12"/>
    </row>
    <row r="46" spans="2:5" x14ac:dyDescent="0.25">
      <c r="B46" s="129" t="s">
        <v>32</v>
      </c>
      <c r="C46" s="124"/>
      <c r="D46" s="129" t="s">
        <v>33</v>
      </c>
      <c r="E46" s="129" t="s">
        <v>34</v>
      </c>
    </row>
    <row r="47" spans="2:5" x14ac:dyDescent="0.25">
      <c r="B47" s="161"/>
      <c r="C47" s="124"/>
      <c r="D47" s="161"/>
      <c r="E47" s="161"/>
    </row>
    <row r="48" spans="2:5" x14ac:dyDescent="0.25">
      <c r="B48" s="161"/>
      <c r="C48" s="124"/>
      <c r="D48" s="161"/>
      <c r="E48" s="161"/>
    </row>
    <row r="49" spans="2:5" x14ac:dyDescent="0.25">
      <c r="B49" s="161"/>
      <c r="C49" s="124"/>
      <c r="D49" s="161"/>
      <c r="E49" s="161"/>
    </row>
    <row r="50" spans="2:5" x14ac:dyDescent="0.25">
      <c r="B50" s="127"/>
      <c r="C50" s="127"/>
      <c r="D50" s="125"/>
      <c r="E50" s="125"/>
    </row>
    <row r="51" spans="2:5" x14ac:dyDescent="0.25">
      <c r="B51" s="163"/>
      <c r="C51" s="155"/>
      <c r="D51" s="162" t="s">
        <v>628</v>
      </c>
      <c r="E51" s="162" t="s">
        <v>615</v>
      </c>
    </row>
    <row r="52" spans="2:5" x14ac:dyDescent="0.25">
      <c r="B52" s="128" t="s">
        <v>515</v>
      </c>
      <c r="C52" s="128"/>
      <c r="D52" s="129" t="s">
        <v>617</v>
      </c>
      <c r="E52" s="129" t="s">
        <v>519</v>
      </c>
    </row>
    <row r="53" spans="2:5" x14ac:dyDescent="0.25">
      <c r="B53" s="130" t="s">
        <v>516</v>
      </c>
      <c r="C53" s="130"/>
      <c r="D53" s="129" t="s">
        <v>622</v>
      </c>
      <c r="E53" s="129" t="s">
        <v>518</v>
      </c>
    </row>
  </sheetData>
  <pageMargins left="0.25" right="0.25" top="0.75" bottom="0.75" header="0.3" footer="0.3"/>
  <pageSetup scale="77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E59"/>
  <sheetViews>
    <sheetView workbookViewId="0">
      <selection activeCell="H21" sqref="H21"/>
    </sheetView>
  </sheetViews>
  <sheetFormatPr baseColWidth="10" defaultRowHeight="15" x14ac:dyDescent="0.25"/>
  <cols>
    <col min="2" max="2" width="41.85546875" customWidth="1"/>
    <col min="3" max="3" width="16.42578125" customWidth="1"/>
    <col min="4" max="4" width="30.140625" customWidth="1"/>
    <col min="5" max="5" width="33.5703125" customWidth="1"/>
  </cols>
  <sheetData>
    <row r="4" spans="2:5" x14ac:dyDescent="0.25">
      <c r="B4" s="15"/>
      <c r="C4" s="27" t="s">
        <v>20</v>
      </c>
      <c r="D4" s="15"/>
      <c r="E4" s="15"/>
    </row>
    <row r="5" spans="2:5" x14ac:dyDescent="0.25">
      <c r="B5" s="15"/>
      <c r="C5" s="27" t="s">
        <v>21</v>
      </c>
      <c r="D5" s="15"/>
      <c r="E5" s="15"/>
    </row>
    <row r="6" spans="2:5" x14ac:dyDescent="0.25">
      <c r="B6" s="15"/>
      <c r="C6" s="27" t="s">
        <v>36</v>
      </c>
      <c r="D6" s="15"/>
    </row>
    <row r="7" spans="2:5" x14ac:dyDescent="0.25">
      <c r="B7" s="15"/>
      <c r="C7" s="38" t="s">
        <v>945</v>
      </c>
    </row>
    <row r="8" spans="2:5" x14ac:dyDescent="0.25">
      <c r="B8" s="15"/>
      <c r="C8" s="15"/>
      <c r="D8" s="15"/>
      <c r="E8" s="15"/>
    </row>
    <row r="9" spans="2:5" x14ac:dyDescent="0.25">
      <c r="B9" s="15"/>
      <c r="C9" s="94">
        <v>3.2</v>
      </c>
      <c r="D9" s="38" t="s">
        <v>586</v>
      </c>
      <c r="E9" s="15"/>
    </row>
    <row r="10" spans="2:5" x14ac:dyDescent="0.25">
      <c r="B10" s="15"/>
      <c r="C10" s="94"/>
      <c r="D10" s="38"/>
      <c r="E10" s="15"/>
    </row>
    <row r="11" spans="2:5" x14ac:dyDescent="0.25">
      <c r="B11" s="13" t="s">
        <v>587</v>
      </c>
      <c r="C11" s="105" t="s">
        <v>588</v>
      </c>
      <c r="D11" s="38"/>
      <c r="E11" s="15"/>
    </row>
    <row r="12" spans="2:5" x14ac:dyDescent="0.25">
      <c r="B12" s="80"/>
      <c r="C12" s="52" t="s">
        <v>38</v>
      </c>
      <c r="D12" s="52"/>
      <c r="E12" s="77"/>
    </row>
    <row r="13" spans="2:5" x14ac:dyDescent="0.25">
      <c r="B13" s="55" t="s">
        <v>503</v>
      </c>
      <c r="C13" s="55" t="s">
        <v>504</v>
      </c>
      <c r="D13" s="55" t="s">
        <v>40</v>
      </c>
      <c r="E13" s="79" t="s">
        <v>499</v>
      </c>
    </row>
    <row r="14" spans="2:5" ht="13.5" customHeight="1" x14ac:dyDescent="0.25">
      <c r="B14" s="116" t="s">
        <v>960</v>
      </c>
      <c r="C14" s="117"/>
      <c r="D14" s="118">
        <v>108442171.02</v>
      </c>
      <c r="E14" s="100"/>
    </row>
    <row r="15" spans="2:5" x14ac:dyDescent="0.25">
      <c r="B15" s="119"/>
      <c r="C15" s="117"/>
      <c r="D15" s="118"/>
      <c r="E15" s="100"/>
    </row>
    <row r="16" spans="2:5" x14ac:dyDescent="0.25">
      <c r="B16" s="120"/>
      <c r="C16" s="106" t="s">
        <v>31</v>
      </c>
      <c r="D16" s="20">
        <f>SUM(D14:D15)</f>
        <v>108442171.02</v>
      </c>
      <c r="E16" s="12"/>
    </row>
    <row r="19" spans="2:5" x14ac:dyDescent="0.25">
      <c r="B19" s="13" t="s">
        <v>589</v>
      </c>
      <c r="C19" s="105" t="s">
        <v>590</v>
      </c>
      <c r="D19" s="38"/>
      <c r="E19" s="15"/>
    </row>
    <row r="20" spans="2:5" x14ac:dyDescent="0.25">
      <c r="B20" s="80"/>
      <c r="C20" s="52" t="s">
        <v>38</v>
      </c>
      <c r="D20" s="52"/>
      <c r="E20" s="77"/>
    </row>
    <row r="21" spans="2:5" x14ac:dyDescent="0.25">
      <c r="B21" s="55" t="s">
        <v>503</v>
      </c>
      <c r="C21" s="55" t="s">
        <v>504</v>
      </c>
      <c r="D21" s="55" t="s">
        <v>40</v>
      </c>
      <c r="E21" s="79" t="s">
        <v>499</v>
      </c>
    </row>
    <row r="22" spans="2:5" x14ac:dyDescent="0.25">
      <c r="B22" s="119" t="s">
        <v>575</v>
      </c>
      <c r="C22" s="117"/>
      <c r="D22" s="118">
        <v>651424.57999999996</v>
      </c>
      <c r="E22" s="100"/>
    </row>
    <row r="23" spans="2:5" x14ac:dyDescent="0.25">
      <c r="B23" s="119"/>
      <c r="C23" s="117"/>
      <c r="D23" s="118"/>
      <c r="E23" s="100"/>
    </row>
    <row r="24" spans="2:5" x14ac:dyDescent="0.25">
      <c r="B24" s="120"/>
      <c r="C24" s="106" t="s">
        <v>31</v>
      </c>
      <c r="D24" s="20">
        <f>SUM(D22:D23)</f>
        <v>651424.57999999996</v>
      </c>
      <c r="E24" s="12"/>
    </row>
    <row r="26" spans="2:5" x14ac:dyDescent="0.25">
      <c r="B26" s="13" t="s">
        <v>591</v>
      </c>
      <c r="C26" s="105" t="s">
        <v>592</v>
      </c>
      <c r="D26" s="38"/>
      <c r="E26" s="15"/>
    </row>
    <row r="27" spans="2:5" x14ac:dyDescent="0.25">
      <c r="B27" s="80"/>
      <c r="C27" s="52" t="s">
        <v>38</v>
      </c>
      <c r="D27" s="52"/>
      <c r="E27" s="77"/>
    </row>
    <row r="28" spans="2:5" x14ac:dyDescent="0.25">
      <c r="B28" s="55" t="s">
        <v>503</v>
      </c>
      <c r="C28" s="55" t="s">
        <v>504</v>
      </c>
      <c r="D28" s="55" t="s">
        <v>40</v>
      </c>
      <c r="E28" s="79" t="s">
        <v>499</v>
      </c>
    </row>
    <row r="29" spans="2:5" x14ac:dyDescent="0.25">
      <c r="B29" s="119"/>
      <c r="C29" s="117"/>
      <c r="D29" s="118"/>
      <c r="E29" s="100"/>
    </row>
    <row r="30" spans="2:5" x14ac:dyDescent="0.25">
      <c r="B30" s="120"/>
      <c r="C30" s="106" t="s">
        <v>31</v>
      </c>
      <c r="D30" s="20">
        <f>SUM(D29:D29)</f>
        <v>0</v>
      </c>
      <c r="E30" s="12"/>
    </row>
    <row r="32" spans="2:5" x14ac:dyDescent="0.25">
      <c r="B32" s="13" t="s">
        <v>593</v>
      </c>
      <c r="C32" s="105" t="s">
        <v>594</v>
      </c>
      <c r="D32" s="38"/>
      <c r="E32" s="15"/>
    </row>
    <row r="33" spans="2:5" x14ac:dyDescent="0.25">
      <c r="B33" s="80"/>
      <c r="C33" s="52" t="s">
        <v>38</v>
      </c>
      <c r="D33" s="52"/>
      <c r="E33" s="77"/>
    </row>
    <row r="34" spans="2:5" x14ac:dyDescent="0.25">
      <c r="B34" s="55" t="s">
        <v>503</v>
      </c>
      <c r="C34" s="55" t="s">
        <v>504</v>
      </c>
      <c r="D34" s="55" t="s">
        <v>40</v>
      </c>
      <c r="E34" s="79" t="s">
        <v>499</v>
      </c>
    </row>
    <row r="35" spans="2:5" x14ac:dyDescent="0.25">
      <c r="B35" s="119"/>
      <c r="C35" s="117"/>
      <c r="D35" s="118"/>
      <c r="E35" s="100"/>
    </row>
    <row r="36" spans="2:5" x14ac:dyDescent="0.25">
      <c r="B36" s="120"/>
      <c r="C36" s="106" t="s">
        <v>31</v>
      </c>
      <c r="D36" s="20">
        <f>SUM(D35:D35)</f>
        <v>0</v>
      </c>
      <c r="E36" s="12"/>
    </row>
    <row r="38" spans="2:5" x14ac:dyDescent="0.25">
      <c r="B38" s="13" t="s">
        <v>595</v>
      </c>
      <c r="C38" s="105" t="s">
        <v>596</v>
      </c>
      <c r="D38" s="38"/>
      <c r="E38" s="15"/>
    </row>
    <row r="39" spans="2:5" x14ac:dyDescent="0.25">
      <c r="B39" s="80"/>
      <c r="C39" s="52" t="s">
        <v>38</v>
      </c>
      <c r="D39" s="52"/>
      <c r="E39" s="77"/>
    </row>
    <row r="40" spans="2:5" x14ac:dyDescent="0.25">
      <c r="B40" s="55" t="s">
        <v>503</v>
      </c>
      <c r="C40" s="55" t="s">
        <v>504</v>
      </c>
      <c r="D40" s="55" t="s">
        <v>40</v>
      </c>
      <c r="E40" s="79" t="s">
        <v>499</v>
      </c>
    </row>
    <row r="41" spans="2:5" x14ac:dyDescent="0.25">
      <c r="B41" s="119"/>
      <c r="C41" s="117"/>
      <c r="D41" s="118"/>
      <c r="E41" s="100"/>
    </row>
    <row r="43" spans="2:5" x14ac:dyDescent="0.25">
      <c r="B43" s="13" t="s">
        <v>597</v>
      </c>
      <c r="C43" s="105" t="s">
        <v>598</v>
      </c>
      <c r="D43" s="38"/>
      <c r="E43" s="15"/>
    </row>
    <row r="44" spans="2:5" x14ac:dyDescent="0.25">
      <c r="B44" s="80"/>
      <c r="C44" s="52" t="s">
        <v>38</v>
      </c>
      <c r="D44" s="52"/>
      <c r="E44" s="77"/>
    </row>
    <row r="45" spans="2:5" x14ac:dyDescent="0.25">
      <c r="B45" s="55" t="s">
        <v>503</v>
      </c>
      <c r="C45" s="55" t="s">
        <v>504</v>
      </c>
      <c r="D45" s="55" t="s">
        <v>40</v>
      </c>
      <c r="E45" s="79" t="s">
        <v>499</v>
      </c>
    </row>
    <row r="46" spans="2:5" x14ac:dyDescent="0.25">
      <c r="B46" s="119"/>
      <c r="C46" s="117"/>
      <c r="D46" s="118"/>
      <c r="E46" s="100"/>
    </row>
    <row r="52" spans="2:5" x14ac:dyDescent="0.25">
      <c r="B52" s="129" t="s">
        <v>32</v>
      </c>
      <c r="C52" s="124"/>
      <c r="D52" s="129" t="s">
        <v>33</v>
      </c>
      <c r="E52" s="129" t="s">
        <v>34</v>
      </c>
    </row>
    <row r="53" spans="2:5" x14ac:dyDescent="0.25">
      <c r="B53" s="161"/>
      <c r="C53" s="124"/>
      <c r="D53" s="161"/>
      <c r="E53" s="161"/>
    </row>
    <row r="54" spans="2:5" x14ac:dyDescent="0.25">
      <c r="B54" s="161"/>
      <c r="C54" s="124"/>
      <c r="D54" s="161"/>
      <c r="E54" s="161"/>
    </row>
    <row r="55" spans="2:5" x14ac:dyDescent="0.25">
      <c r="B55" s="161"/>
      <c r="C55" s="124"/>
      <c r="D55" s="161"/>
      <c r="E55" s="161"/>
    </row>
    <row r="56" spans="2:5" x14ac:dyDescent="0.25">
      <c r="B56" s="127"/>
      <c r="C56" s="127"/>
      <c r="D56" s="125"/>
      <c r="E56" s="125"/>
    </row>
    <row r="57" spans="2:5" x14ac:dyDescent="0.25">
      <c r="B57" s="162" t="s">
        <v>615</v>
      </c>
      <c r="C57" s="155"/>
      <c r="D57" s="162" t="s">
        <v>614</v>
      </c>
      <c r="E57" s="162" t="s">
        <v>627</v>
      </c>
    </row>
    <row r="58" spans="2:5" x14ac:dyDescent="0.25">
      <c r="B58" s="128" t="s">
        <v>515</v>
      </c>
      <c r="C58" s="128"/>
      <c r="D58" s="129" t="s">
        <v>618</v>
      </c>
      <c r="E58" s="129" t="s">
        <v>519</v>
      </c>
    </row>
    <row r="59" spans="2:5" x14ac:dyDescent="0.25">
      <c r="B59" s="130" t="s">
        <v>516</v>
      </c>
      <c r="C59" s="130"/>
      <c r="D59" s="129" t="s">
        <v>517</v>
      </c>
      <c r="E59" s="129" t="s">
        <v>518</v>
      </c>
    </row>
  </sheetData>
  <pageMargins left="0.25" right="0.25" top="0.75" bottom="0.75" header="0.3" footer="0.3"/>
  <pageSetup scale="7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G39"/>
  <sheetViews>
    <sheetView workbookViewId="0">
      <selection activeCell="D47" sqref="D47"/>
    </sheetView>
  </sheetViews>
  <sheetFormatPr baseColWidth="10" defaultRowHeight="15" x14ac:dyDescent="0.25"/>
  <cols>
    <col min="2" max="2" width="33.42578125" customWidth="1"/>
    <col min="3" max="3" width="7.7109375" customWidth="1"/>
    <col min="4" max="4" width="33.5703125" customWidth="1"/>
    <col min="5" max="5" width="15.85546875" customWidth="1"/>
    <col min="6" max="6" width="38.42578125" customWidth="1"/>
  </cols>
  <sheetData>
    <row r="4" spans="2:7" x14ac:dyDescent="0.25">
      <c r="B4" s="15"/>
      <c r="D4" s="15"/>
      <c r="E4" s="15"/>
      <c r="F4" s="15"/>
      <c r="G4" s="15"/>
    </row>
    <row r="5" spans="2:7" x14ac:dyDescent="0.25">
      <c r="B5" s="15"/>
      <c r="C5" s="219" t="s">
        <v>20</v>
      </c>
      <c r="D5" s="208"/>
      <c r="E5" s="208"/>
      <c r="F5" s="15"/>
    </row>
    <row r="6" spans="2:7" x14ac:dyDescent="0.25">
      <c r="B6" s="15"/>
      <c r="C6" s="219" t="s">
        <v>21</v>
      </c>
      <c r="D6" s="208"/>
      <c r="E6" s="208"/>
      <c r="F6" s="15"/>
    </row>
    <row r="7" spans="2:7" x14ac:dyDescent="0.25">
      <c r="B7" s="15"/>
      <c r="C7" s="219" t="s">
        <v>36</v>
      </c>
      <c r="D7" s="208"/>
      <c r="E7" s="220" t="s">
        <v>921</v>
      </c>
      <c r="F7" s="15"/>
    </row>
    <row r="8" spans="2:7" x14ac:dyDescent="0.25">
      <c r="B8" s="15"/>
      <c r="C8" s="76"/>
      <c r="D8" s="76"/>
      <c r="E8" s="76"/>
    </row>
    <row r="9" spans="2:7" x14ac:dyDescent="0.25">
      <c r="B9" s="15"/>
      <c r="C9" s="208"/>
      <c r="D9" s="208"/>
      <c r="E9" s="208"/>
      <c r="F9" s="15"/>
    </row>
    <row r="10" spans="2:7" x14ac:dyDescent="0.25">
      <c r="B10" s="15"/>
      <c r="C10" s="221" t="s">
        <v>948</v>
      </c>
      <c r="D10" s="220" t="s">
        <v>947</v>
      </c>
      <c r="E10" s="208"/>
      <c r="F10" s="15"/>
    </row>
    <row r="11" spans="2:7" ht="15.75" thickBot="1" x14ac:dyDescent="0.3">
      <c r="B11" s="15"/>
      <c r="C11" s="15"/>
    </row>
    <row r="12" spans="2:7" x14ac:dyDescent="0.25">
      <c r="B12" s="223"/>
      <c r="C12" s="224"/>
      <c r="D12" s="225" t="s">
        <v>38</v>
      </c>
      <c r="E12" s="224"/>
      <c r="F12" s="226"/>
    </row>
    <row r="13" spans="2:7" ht="15.75" thickBot="1" x14ac:dyDescent="0.3">
      <c r="B13" s="236" t="s">
        <v>949</v>
      </c>
      <c r="C13" s="237"/>
      <c r="D13" s="238" t="s">
        <v>39</v>
      </c>
      <c r="E13" s="237" t="s">
        <v>40</v>
      </c>
      <c r="F13" s="239" t="s">
        <v>43</v>
      </c>
    </row>
    <row r="14" spans="2:7" x14ac:dyDescent="0.25">
      <c r="B14" s="26" t="s">
        <v>950</v>
      </c>
      <c r="C14" s="15"/>
      <c r="D14" s="45"/>
      <c r="E14" s="37">
        <v>34000</v>
      </c>
      <c r="F14" s="227" t="s">
        <v>951</v>
      </c>
    </row>
    <row r="15" spans="2:7" ht="15.75" thickBot="1" x14ac:dyDescent="0.3">
      <c r="B15" s="29"/>
      <c r="C15" s="30"/>
      <c r="D15" s="233"/>
      <c r="E15" s="234"/>
      <c r="F15" s="235"/>
    </row>
    <row r="16" spans="2:7" ht="15.75" thickBot="1" x14ac:dyDescent="0.3">
      <c r="B16" s="228" t="s">
        <v>53</v>
      </c>
      <c r="C16" s="229"/>
      <c r="D16" s="230"/>
      <c r="E16" s="231">
        <f>SUM(E14:E15)</f>
        <v>34000</v>
      </c>
      <c r="F16" s="232"/>
    </row>
    <row r="17" spans="2:6" x14ac:dyDescent="0.25">
      <c r="E17" s="10"/>
    </row>
    <row r="18" spans="2:6" x14ac:dyDescent="0.25">
      <c r="E18" s="10"/>
    </row>
    <row r="19" spans="2:6" x14ac:dyDescent="0.25">
      <c r="E19" s="10"/>
    </row>
    <row r="20" spans="2:6" x14ac:dyDescent="0.25">
      <c r="E20" s="10"/>
    </row>
    <row r="21" spans="2:6" x14ac:dyDescent="0.25">
      <c r="E21" s="10"/>
    </row>
    <row r="22" spans="2:6" x14ac:dyDescent="0.25">
      <c r="E22" s="10"/>
    </row>
    <row r="23" spans="2:6" x14ac:dyDescent="0.25">
      <c r="E23" s="10"/>
    </row>
    <row r="24" spans="2:6" x14ac:dyDescent="0.25">
      <c r="E24" s="10"/>
    </row>
    <row r="25" spans="2:6" x14ac:dyDescent="0.25">
      <c r="E25" s="10"/>
    </row>
    <row r="26" spans="2:6" x14ac:dyDescent="0.25">
      <c r="E26" s="10"/>
    </row>
    <row r="27" spans="2:6" x14ac:dyDescent="0.25">
      <c r="E27" s="10"/>
    </row>
    <row r="28" spans="2:6" x14ac:dyDescent="0.25">
      <c r="E28" s="10"/>
    </row>
    <row r="31" spans="2:6" x14ac:dyDescent="0.25">
      <c r="B31" s="281" t="s">
        <v>32</v>
      </c>
      <c r="C31" s="281"/>
      <c r="D31" s="281" t="s">
        <v>33</v>
      </c>
      <c r="E31" s="281"/>
      <c r="F31" s="217" t="s">
        <v>34</v>
      </c>
    </row>
    <row r="32" spans="2:6" x14ac:dyDescent="0.25">
      <c r="B32" s="217"/>
      <c r="C32" s="217"/>
      <c r="D32" s="217"/>
      <c r="E32" s="217"/>
      <c r="F32" s="217"/>
    </row>
    <row r="33" spans="2:6" x14ac:dyDescent="0.25">
      <c r="B33" s="217"/>
      <c r="C33" s="217"/>
      <c r="D33" s="217"/>
      <c r="E33" s="217"/>
      <c r="F33" s="217"/>
    </row>
    <row r="34" spans="2:6" x14ac:dyDescent="0.25">
      <c r="B34" s="217"/>
      <c r="C34" s="217"/>
      <c r="D34" s="217"/>
      <c r="E34" s="217"/>
      <c r="F34" s="217"/>
    </row>
    <row r="35" spans="2:6" x14ac:dyDescent="0.25">
      <c r="B35" s="217"/>
      <c r="C35" s="217"/>
      <c r="D35" s="217"/>
      <c r="E35" s="217"/>
      <c r="F35" s="217"/>
    </row>
    <row r="36" spans="2:6" x14ac:dyDescent="0.25">
      <c r="B36" s="121"/>
      <c r="C36" s="121"/>
    </row>
    <row r="37" spans="2:6" x14ac:dyDescent="0.25">
      <c r="B37" s="282" t="s">
        <v>614</v>
      </c>
      <c r="C37" s="282"/>
      <c r="D37" s="282" t="s">
        <v>615</v>
      </c>
      <c r="E37" s="282"/>
      <c r="F37" s="121" t="s">
        <v>628</v>
      </c>
    </row>
    <row r="38" spans="2:6" x14ac:dyDescent="0.25">
      <c r="B38" s="279" t="s">
        <v>515</v>
      </c>
      <c r="C38" s="279"/>
      <c r="D38" s="281" t="s">
        <v>618</v>
      </c>
      <c r="E38" s="281"/>
      <c r="F38" s="145" t="s">
        <v>519</v>
      </c>
    </row>
    <row r="39" spans="2:6" x14ac:dyDescent="0.25">
      <c r="B39" s="280" t="s">
        <v>516</v>
      </c>
      <c r="C39" s="280"/>
      <c r="D39" s="281" t="s">
        <v>622</v>
      </c>
      <c r="E39" s="281"/>
      <c r="F39" s="217" t="s">
        <v>518</v>
      </c>
    </row>
  </sheetData>
  <mergeCells count="8">
    <mergeCell ref="B39:C39"/>
    <mergeCell ref="D39:E39"/>
    <mergeCell ref="B31:C31"/>
    <mergeCell ref="D31:E31"/>
    <mergeCell ref="B37:C37"/>
    <mergeCell ref="D37:E37"/>
    <mergeCell ref="B38:C38"/>
    <mergeCell ref="D38:E38"/>
  </mergeCells>
  <pageMargins left="0.25" right="0.25" top="0.75" bottom="0.75" header="0.3" footer="0.3"/>
  <pageSetup scale="72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E40"/>
  <sheetViews>
    <sheetView workbookViewId="0">
      <selection activeCell="B30" sqref="B30"/>
    </sheetView>
  </sheetViews>
  <sheetFormatPr baseColWidth="10" defaultRowHeight="15" x14ac:dyDescent="0.25"/>
  <cols>
    <col min="2" max="2" width="44.42578125" customWidth="1"/>
    <col min="3" max="3" width="15.85546875" customWidth="1"/>
    <col min="4" max="4" width="31" customWidth="1"/>
    <col min="5" max="5" width="29.28515625" customWidth="1"/>
  </cols>
  <sheetData>
    <row r="4" spans="2:5" x14ac:dyDescent="0.25">
      <c r="B4" s="15"/>
      <c r="C4" s="27" t="s">
        <v>20</v>
      </c>
      <c r="D4" s="15"/>
      <c r="E4" s="15"/>
    </row>
    <row r="5" spans="2:5" x14ac:dyDescent="0.25">
      <c r="B5" s="15"/>
      <c r="C5" s="27" t="s">
        <v>21</v>
      </c>
      <c r="D5" s="15"/>
      <c r="E5" s="15"/>
    </row>
    <row r="6" spans="2:5" x14ac:dyDescent="0.25">
      <c r="B6" s="15"/>
      <c r="C6" s="27" t="s">
        <v>36</v>
      </c>
      <c r="D6" s="15"/>
    </row>
    <row r="7" spans="2:5" x14ac:dyDescent="0.25">
      <c r="B7" s="15"/>
      <c r="C7" s="38" t="s">
        <v>945</v>
      </c>
    </row>
    <row r="8" spans="2:5" x14ac:dyDescent="0.25">
      <c r="B8" s="15"/>
      <c r="C8" s="15"/>
      <c r="D8" s="15"/>
      <c r="E8" s="15"/>
    </row>
    <row r="9" spans="2:5" ht="15.75" x14ac:dyDescent="0.25">
      <c r="B9" s="15"/>
      <c r="C9" s="157">
        <v>3.2</v>
      </c>
      <c r="D9" s="38" t="s">
        <v>586</v>
      </c>
      <c r="E9" s="15"/>
    </row>
    <row r="10" spans="2:5" ht="15.75" x14ac:dyDescent="0.25">
      <c r="B10" s="157" t="s">
        <v>599</v>
      </c>
      <c r="C10" s="38" t="s">
        <v>600</v>
      </c>
      <c r="D10" s="15"/>
    </row>
    <row r="11" spans="2:5" x14ac:dyDescent="0.25">
      <c r="B11" s="15"/>
      <c r="C11" s="94"/>
      <c r="D11" s="38"/>
      <c r="E11" s="15"/>
    </row>
    <row r="12" spans="2:5" x14ac:dyDescent="0.25">
      <c r="B12" s="13" t="s">
        <v>601</v>
      </c>
      <c r="C12" s="105" t="s">
        <v>602</v>
      </c>
      <c r="D12" s="38"/>
      <c r="E12" s="15"/>
    </row>
    <row r="13" spans="2:5" x14ac:dyDescent="0.25">
      <c r="B13" s="80"/>
      <c r="C13" s="52" t="s">
        <v>38</v>
      </c>
      <c r="D13" s="52"/>
      <c r="E13" s="77"/>
    </row>
    <row r="14" spans="2:5" x14ac:dyDescent="0.25">
      <c r="B14" s="55" t="s">
        <v>503</v>
      </c>
      <c r="C14" s="55" t="s">
        <v>504</v>
      </c>
      <c r="D14" s="55" t="s">
        <v>40</v>
      </c>
      <c r="E14" s="79" t="s">
        <v>499</v>
      </c>
    </row>
    <row r="15" spans="2:5" ht="15.75" customHeight="1" x14ac:dyDescent="0.25">
      <c r="B15" s="116"/>
      <c r="C15" s="117"/>
      <c r="D15" s="118"/>
      <c r="E15" s="100"/>
    </row>
    <row r="16" spans="2:5" x14ac:dyDescent="0.25">
      <c r="B16" s="119"/>
      <c r="C16" s="117"/>
      <c r="D16" s="118"/>
      <c r="E16" s="100"/>
    </row>
    <row r="17" spans="2:5" x14ac:dyDescent="0.25">
      <c r="B17" s="120"/>
      <c r="C17" s="106" t="s">
        <v>31</v>
      </c>
      <c r="D17" s="20">
        <f>SUM(D15:D16)</f>
        <v>0</v>
      </c>
      <c r="E17" s="12"/>
    </row>
    <row r="20" spans="2:5" x14ac:dyDescent="0.25">
      <c r="B20" s="13" t="s">
        <v>603</v>
      </c>
      <c r="C20" s="105" t="s">
        <v>604</v>
      </c>
      <c r="D20" s="38"/>
      <c r="E20" s="15"/>
    </row>
    <row r="21" spans="2:5" x14ac:dyDescent="0.25">
      <c r="B21" s="80"/>
      <c r="C21" s="52" t="s">
        <v>38</v>
      </c>
      <c r="D21" s="52"/>
      <c r="E21" s="77"/>
    </row>
    <row r="22" spans="2:5" x14ac:dyDescent="0.25">
      <c r="B22" s="55" t="s">
        <v>503</v>
      </c>
      <c r="C22" s="55" t="s">
        <v>504</v>
      </c>
      <c r="D22" s="55" t="s">
        <v>40</v>
      </c>
      <c r="E22" s="79" t="s">
        <v>499</v>
      </c>
    </row>
    <row r="23" spans="2:5" x14ac:dyDescent="0.25">
      <c r="B23" s="119"/>
      <c r="C23" s="117"/>
      <c r="D23" s="118"/>
      <c r="E23" s="100"/>
    </row>
    <row r="24" spans="2:5" x14ac:dyDescent="0.25">
      <c r="B24" s="119"/>
      <c r="C24" s="117"/>
      <c r="D24" s="118"/>
      <c r="E24" s="100"/>
    </row>
    <row r="25" spans="2:5" x14ac:dyDescent="0.25">
      <c r="B25" s="120"/>
      <c r="C25" s="106" t="s">
        <v>31</v>
      </c>
      <c r="D25" s="20">
        <f>SUM(D23:D24)</f>
        <v>0</v>
      </c>
      <c r="E25" s="12"/>
    </row>
    <row r="36" spans="2:5" x14ac:dyDescent="0.25">
      <c r="B36" s="152" t="s">
        <v>32</v>
      </c>
      <c r="C36" s="124"/>
      <c r="D36" s="152" t="s">
        <v>33</v>
      </c>
      <c r="E36" s="152" t="s">
        <v>34</v>
      </c>
    </row>
    <row r="37" spans="2:5" x14ac:dyDescent="0.25">
      <c r="B37" s="127"/>
      <c r="C37" s="127"/>
      <c r="D37" s="125"/>
      <c r="E37" s="125"/>
    </row>
    <row r="38" spans="2:5" x14ac:dyDescent="0.25">
      <c r="B38" s="155"/>
      <c r="C38" s="155"/>
      <c r="D38" s="155"/>
      <c r="E38" s="155"/>
    </row>
    <row r="39" spans="2:5" x14ac:dyDescent="0.25">
      <c r="B39" s="151" t="s">
        <v>515</v>
      </c>
      <c r="C39" s="151"/>
      <c r="D39" s="152" t="s">
        <v>607</v>
      </c>
      <c r="E39" s="152" t="s">
        <v>519</v>
      </c>
    </row>
    <row r="40" spans="2:5" x14ac:dyDescent="0.25">
      <c r="B40" s="153" t="s">
        <v>516</v>
      </c>
      <c r="C40" s="153"/>
      <c r="D40" s="152" t="s">
        <v>517</v>
      </c>
      <c r="E40" s="152" t="s">
        <v>518</v>
      </c>
    </row>
  </sheetData>
  <pageMargins left="0.25" right="0.25" top="0.75" bottom="0.75" header="0.3" footer="0.3"/>
  <pageSetup scale="7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77"/>
  <sheetViews>
    <sheetView topLeftCell="A13" workbookViewId="0">
      <selection activeCell="C28" sqref="C28:E28"/>
    </sheetView>
  </sheetViews>
  <sheetFormatPr baseColWidth="10" defaultRowHeight="15" x14ac:dyDescent="0.25"/>
  <cols>
    <col min="2" max="2" width="19.140625" customWidth="1"/>
    <col min="3" max="3" width="18.5703125" customWidth="1"/>
    <col min="4" max="4" width="27.85546875" customWidth="1"/>
    <col min="5" max="5" width="19.42578125" customWidth="1"/>
    <col min="6" max="6" width="34.85546875" customWidth="1"/>
  </cols>
  <sheetData>
    <row r="3" spans="2:6" x14ac:dyDescent="0.25">
      <c r="B3" s="15"/>
      <c r="D3" s="15"/>
      <c r="E3" s="15"/>
      <c r="F3" s="15"/>
    </row>
    <row r="4" spans="2:6" x14ac:dyDescent="0.25">
      <c r="B4" s="15"/>
      <c r="C4" s="27" t="s">
        <v>20</v>
      </c>
      <c r="D4" s="15"/>
      <c r="E4" s="15"/>
      <c r="F4" s="15"/>
    </row>
    <row r="5" spans="2:6" x14ac:dyDescent="0.25">
      <c r="B5" s="15"/>
      <c r="C5" s="27" t="s">
        <v>21</v>
      </c>
      <c r="D5" s="15"/>
      <c r="E5" s="15"/>
      <c r="F5" s="15"/>
    </row>
    <row r="6" spans="2:6" x14ac:dyDescent="0.25">
      <c r="B6" s="15"/>
      <c r="C6" s="27" t="s">
        <v>36</v>
      </c>
      <c r="D6" s="15"/>
      <c r="E6" s="38" t="s">
        <v>921</v>
      </c>
      <c r="F6" s="15"/>
    </row>
    <row r="7" spans="2:6" x14ac:dyDescent="0.25">
      <c r="B7" s="15"/>
    </row>
    <row r="8" spans="2:6" x14ac:dyDescent="0.25">
      <c r="B8" s="15"/>
      <c r="C8" s="15"/>
      <c r="D8" s="15"/>
      <c r="E8" s="15"/>
      <c r="F8" s="15"/>
    </row>
    <row r="9" spans="2:6" x14ac:dyDescent="0.25">
      <c r="B9" s="15"/>
      <c r="C9" s="14" t="s">
        <v>41</v>
      </c>
      <c r="D9" s="38" t="s">
        <v>42</v>
      </c>
      <c r="E9" s="15"/>
      <c r="F9" s="15"/>
    </row>
    <row r="10" spans="2:6" x14ac:dyDescent="0.25">
      <c r="B10" s="15"/>
      <c r="C10" s="15"/>
    </row>
    <row r="11" spans="2:6" x14ac:dyDescent="0.25">
      <c r="B11" s="50"/>
      <c r="C11" s="51"/>
      <c r="D11" s="52" t="s">
        <v>38</v>
      </c>
      <c r="E11" s="51"/>
      <c r="F11" s="52"/>
    </row>
    <row r="12" spans="2:6" x14ac:dyDescent="0.25">
      <c r="B12" s="53" t="s">
        <v>37</v>
      </c>
      <c r="C12" s="54"/>
      <c r="D12" s="55" t="s">
        <v>39</v>
      </c>
      <c r="E12" s="54" t="s">
        <v>40</v>
      </c>
      <c r="F12" s="55" t="s">
        <v>43</v>
      </c>
    </row>
    <row r="13" spans="2:6" x14ac:dyDescent="0.25">
      <c r="B13" s="39" t="s">
        <v>44</v>
      </c>
      <c r="C13" s="40"/>
      <c r="D13" s="44"/>
      <c r="E13" s="56">
        <v>434776.91</v>
      </c>
      <c r="F13" s="44"/>
    </row>
    <row r="14" spans="2:6" x14ac:dyDescent="0.25">
      <c r="B14" s="41" t="s">
        <v>896</v>
      </c>
      <c r="C14" s="15"/>
      <c r="D14" s="45"/>
      <c r="E14" s="37">
        <v>22552.39</v>
      </c>
      <c r="F14" s="45"/>
    </row>
    <row r="15" spans="2:6" x14ac:dyDescent="0.25">
      <c r="B15" s="41" t="s">
        <v>45</v>
      </c>
      <c r="C15" s="15"/>
      <c r="D15" s="45"/>
      <c r="E15" s="37">
        <v>83154</v>
      </c>
      <c r="F15" s="45"/>
    </row>
    <row r="16" spans="2:6" x14ac:dyDescent="0.25">
      <c r="B16" s="41" t="s">
        <v>46</v>
      </c>
      <c r="C16" s="15"/>
      <c r="D16" s="45"/>
      <c r="E16" s="37">
        <v>37.33</v>
      </c>
      <c r="F16" s="45"/>
    </row>
    <row r="17" spans="2:6" x14ac:dyDescent="0.25">
      <c r="B17" s="41" t="s">
        <v>47</v>
      </c>
      <c r="C17" s="15"/>
      <c r="D17" s="45"/>
      <c r="E17" s="37">
        <v>102143</v>
      </c>
      <c r="F17" s="45"/>
    </row>
    <row r="18" spans="2:6" x14ac:dyDescent="0.25">
      <c r="B18" s="41" t="s">
        <v>62</v>
      </c>
      <c r="C18" s="15"/>
      <c r="D18" s="45"/>
      <c r="E18" s="37">
        <v>2000</v>
      </c>
      <c r="F18" s="45"/>
    </row>
    <row r="19" spans="2:6" x14ac:dyDescent="0.25">
      <c r="B19" s="41" t="s">
        <v>48</v>
      </c>
      <c r="C19" s="15"/>
      <c r="D19" s="45"/>
      <c r="E19" s="37">
        <v>10000</v>
      </c>
      <c r="F19" s="45"/>
    </row>
    <row r="20" spans="2:6" x14ac:dyDescent="0.25">
      <c r="B20" s="41" t="s">
        <v>49</v>
      </c>
      <c r="C20" s="15"/>
      <c r="D20" s="45"/>
      <c r="E20" s="37">
        <v>25000</v>
      </c>
      <c r="F20" s="45"/>
    </row>
    <row r="21" spans="2:6" x14ac:dyDescent="0.25">
      <c r="B21" s="41" t="s">
        <v>50</v>
      </c>
      <c r="C21" s="15"/>
      <c r="D21" s="45"/>
      <c r="E21" s="37">
        <v>25000</v>
      </c>
      <c r="F21" s="45"/>
    </row>
    <row r="22" spans="2:6" x14ac:dyDescent="0.25">
      <c r="B22" s="41" t="s">
        <v>51</v>
      </c>
      <c r="C22" s="15"/>
      <c r="D22" s="45"/>
      <c r="E22" s="37">
        <v>200000</v>
      </c>
      <c r="F22" s="45"/>
    </row>
    <row r="23" spans="2:6" x14ac:dyDescent="0.25">
      <c r="B23" s="41" t="s">
        <v>52</v>
      </c>
      <c r="C23" s="15"/>
      <c r="D23" s="45"/>
      <c r="E23" s="37">
        <v>5000</v>
      </c>
      <c r="F23" s="45"/>
    </row>
    <row r="24" spans="2:6" x14ac:dyDescent="0.25">
      <c r="B24" s="41" t="s">
        <v>63</v>
      </c>
      <c r="C24" s="15"/>
      <c r="D24" s="45"/>
      <c r="E24" s="37">
        <v>15860</v>
      </c>
      <c r="F24" s="45"/>
    </row>
    <row r="25" spans="2:6" x14ac:dyDescent="0.25">
      <c r="B25" s="41" t="s">
        <v>64</v>
      </c>
      <c r="C25" s="15"/>
      <c r="D25" s="45"/>
      <c r="E25" s="37">
        <v>704754</v>
      </c>
      <c r="F25" s="45"/>
    </row>
    <row r="26" spans="2:6" x14ac:dyDescent="0.25">
      <c r="B26" s="41" t="s">
        <v>65</v>
      </c>
      <c r="C26" s="15"/>
      <c r="D26" s="45"/>
      <c r="E26" s="37">
        <v>12000</v>
      </c>
      <c r="F26" s="45"/>
    </row>
    <row r="27" spans="2:6" x14ac:dyDescent="0.25">
      <c r="B27" s="41" t="s">
        <v>66</v>
      </c>
      <c r="C27" s="15"/>
      <c r="D27" s="45"/>
      <c r="E27" s="37">
        <v>15000</v>
      </c>
      <c r="F27" s="45"/>
    </row>
    <row r="28" spans="2:6" x14ac:dyDescent="0.25">
      <c r="B28" s="41" t="s">
        <v>67</v>
      </c>
      <c r="C28" s="15"/>
      <c r="D28" s="45"/>
      <c r="E28" s="37">
        <v>40000</v>
      </c>
      <c r="F28" s="45"/>
    </row>
    <row r="29" spans="2:6" x14ac:dyDescent="0.25">
      <c r="B29" s="41" t="s">
        <v>68</v>
      </c>
      <c r="C29" s="15"/>
      <c r="D29" s="45"/>
      <c r="E29" s="37">
        <v>30000</v>
      </c>
      <c r="F29" s="45"/>
    </row>
    <row r="30" spans="2:6" x14ac:dyDescent="0.25">
      <c r="B30" s="41" t="s">
        <v>69</v>
      </c>
      <c r="C30" s="15"/>
      <c r="D30" s="45"/>
      <c r="E30" s="37">
        <v>26000</v>
      </c>
      <c r="F30" s="45"/>
    </row>
    <row r="31" spans="2:6" x14ac:dyDescent="0.25">
      <c r="B31" s="41" t="s">
        <v>70</v>
      </c>
      <c r="C31" s="15"/>
      <c r="D31" s="45"/>
      <c r="E31" s="37">
        <v>55000</v>
      </c>
      <c r="F31" s="45"/>
    </row>
    <row r="32" spans="2:6" x14ac:dyDescent="0.25">
      <c r="B32" s="41" t="s">
        <v>71</v>
      </c>
      <c r="C32" s="15"/>
      <c r="D32" s="45"/>
      <c r="E32" s="37">
        <v>0</v>
      </c>
      <c r="F32" s="45"/>
    </row>
    <row r="33" spans="2:6" x14ac:dyDescent="0.25">
      <c r="B33" s="41" t="s">
        <v>66</v>
      </c>
      <c r="C33" s="15"/>
      <c r="D33" s="45"/>
      <c r="E33" s="37">
        <f>47750+20000</f>
        <v>67750</v>
      </c>
      <c r="F33" s="45"/>
    </row>
    <row r="34" spans="2:6" x14ac:dyDescent="0.25">
      <c r="B34" s="41" t="s">
        <v>897</v>
      </c>
      <c r="C34" s="15"/>
      <c r="D34" s="45"/>
      <c r="E34" s="37">
        <v>4000</v>
      </c>
      <c r="F34" s="45"/>
    </row>
    <row r="35" spans="2:6" x14ac:dyDescent="0.25">
      <c r="B35" s="41" t="s">
        <v>898</v>
      </c>
      <c r="C35" s="15"/>
      <c r="D35" s="45"/>
      <c r="E35" s="37">
        <v>1741363.86</v>
      </c>
      <c r="F35" s="45"/>
    </row>
    <row r="36" spans="2:6" x14ac:dyDescent="0.25">
      <c r="B36" s="41" t="s">
        <v>899</v>
      </c>
      <c r="C36" s="15"/>
      <c r="D36" s="45"/>
      <c r="E36" s="37">
        <v>3432371.03</v>
      </c>
      <c r="F36" s="45"/>
    </row>
    <row r="37" spans="2:6" x14ac:dyDescent="0.25">
      <c r="B37" s="41" t="s">
        <v>900</v>
      </c>
      <c r="C37" s="15"/>
      <c r="D37" s="45"/>
      <c r="E37" s="37">
        <v>25600</v>
      </c>
      <c r="F37" s="45"/>
    </row>
    <row r="38" spans="2:6" x14ac:dyDescent="0.25">
      <c r="B38" s="41" t="s">
        <v>901</v>
      </c>
      <c r="C38" s="15"/>
      <c r="D38" s="45"/>
      <c r="E38" s="37">
        <v>20000</v>
      </c>
      <c r="F38" s="45"/>
    </row>
    <row r="39" spans="2:6" x14ac:dyDescent="0.25">
      <c r="B39" s="41" t="s">
        <v>920</v>
      </c>
      <c r="C39" s="15"/>
      <c r="D39" s="45"/>
      <c r="E39" s="37">
        <v>700</v>
      </c>
      <c r="F39" s="45"/>
    </row>
    <row r="40" spans="2:6" x14ac:dyDescent="0.25">
      <c r="B40" s="41" t="s">
        <v>902</v>
      </c>
      <c r="C40" s="15"/>
      <c r="D40" s="45"/>
      <c r="E40" s="37">
        <v>22300</v>
      </c>
      <c r="F40" s="45"/>
    </row>
    <row r="41" spans="2:6" x14ac:dyDescent="0.25">
      <c r="B41" s="41" t="s">
        <v>914</v>
      </c>
      <c r="C41" s="15"/>
      <c r="D41" s="45"/>
      <c r="E41" s="37">
        <v>-14118.71</v>
      </c>
      <c r="F41" s="45"/>
    </row>
    <row r="42" spans="2:6" x14ac:dyDescent="0.25">
      <c r="B42" s="41" t="s">
        <v>915</v>
      </c>
      <c r="C42" s="15"/>
      <c r="D42" s="45"/>
      <c r="E42" s="37">
        <v>7000</v>
      </c>
      <c r="F42" s="45"/>
    </row>
    <row r="43" spans="2:6" x14ac:dyDescent="0.25">
      <c r="B43" s="41" t="s">
        <v>916</v>
      </c>
      <c r="C43" s="15"/>
      <c r="D43" s="45"/>
      <c r="E43" s="37">
        <v>30000</v>
      </c>
      <c r="F43" s="45"/>
    </row>
    <row r="44" spans="2:6" x14ac:dyDescent="0.25">
      <c r="B44" s="41" t="s">
        <v>917</v>
      </c>
      <c r="C44" s="15"/>
      <c r="D44" s="45"/>
      <c r="E44" s="37">
        <v>15000</v>
      </c>
      <c r="F44" s="45"/>
    </row>
    <row r="45" spans="2:6" x14ac:dyDescent="0.25">
      <c r="B45" s="41" t="s">
        <v>918</v>
      </c>
      <c r="C45" s="15"/>
      <c r="D45" s="45"/>
      <c r="E45" s="37">
        <v>6928.39</v>
      </c>
      <c r="F45" s="45"/>
    </row>
    <row r="46" spans="2:6" x14ac:dyDescent="0.25">
      <c r="B46" s="41" t="s">
        <v>919</v>
      </c>
      <c r="C46" s="15"/>
      <c r="D46" s="45"/>
      <c r="E46" s="37">
        <v>12000</v>
      </c>
      <c r="F46" s="45"/>
    </row>
    <row r="47" spans="2:6" x14ac:dyDescent="0.25">
      <c r="B47" s="41"/>
      <c r="C47" s="15"/>
      <c r="D47" s="45"/>
      <c r="E47" s="37"/>
      <c r="F47" s="45"/>
    </row>
    <row r="48" spans="2:6" x14ac:dyDescent="0.25">
      <c r="B48" s="19" t="s">
        <v>53</v>
      </c>
      <c r="C48" s="46"/>
      <c r="D48" s="58"/>
      <c r="E48" s="59">
        <f>SUM(E13:E47)</f>
        <v>7179172.1999999993</v>
      </c>
      <c r="F48" s="58"/>
    </row>
    <row r="49" spans="2:6" x14ac:dyDescent="0.25">
      <c r="B49" s="57"/>
      <c r="C49" s="2"/>
      <c r="D49" s="8"/>
      <c r="E49" s="60"/>
      <c r="F49" s="3"/>
    </row>
    <row r="50" spans="2:6" x14ac:dyDescent="0.25">
      <c r="B50" s="19" t="s">
        <v>54</v>
      </c>
      <c r="C50" s="46"/>
      <c r="D50" s="58"/>
      <c r="E50" s="59">
        <f>+E49</f>
        <v>0</v>
      </c>
      <c r="F50" s="58"/>
    </row>
    <row r="51" spans="2:6" x14ac:dyDescent="0.25">
      <c r="B51" s="1"/>
      <c r="C51" s="2"/>
      <c r="D51" s="2"/>
      <c r="E51" s="60"/>
      <c r="F51" s="3"/>
    </row>
    <row r="52" spans="2:6" x14ac:dyDescent="0.25">
      <c r="B52" s="61" t="s">
        <v>55</v>
      </c>
      <c r="C52" s="62"/>
      <c r="D52" s="44"/>
      <c r="E52" s="16"/>
      <c r="F52" s="42"/>
    </row>
    <row r="53" spans="2:6" x14ac:dyDescent="0.25">
      <c r="B53" s="63" t="s">
        <v>56</v>
      </c>
      <c r="C53" s="21"/>
      <c r="D53" s="64"/>
      <c r="E53" s="65">
        <v>1250000</v>
      </c>
      <c r="F53" s="43"/>
    </row>
    <row r="54" spans="2:6" x14ac:dyDescent="0.25">
      <c r="B54" s="19" t="s">
        <v>57</v>
      </c>
      <c r="C54" s="48"/>
      <c r="D54" s="47"/>
      <c r="E54" s="20">
        <f>+E53</f>
        <v>1250000</v>
      </c>
      <c r="F54" s="49"/>
    </row>
    <row r="55" spans="2:6" x14ac:dyDescent="0.25">
      <c r="B55" s="1"/>
      <c r="C55" s="2"/>
      <c r="D55" s="2"/>
      <c r="E55" s="60"/>
      <c r="F55" s="3"/>
    </row>
    <row r="56" spans="2:6" x14ac:dyDescent="0.25">
      <c r="B56" s="61" t="s">
        <v>58</v>
      </c>
      <c r="C56" s="62"/>
      <c r="D56" s="44"/>
      <c r="E56" s="16">
        <v>20387.3</v>
      </c>
      <c r="F56" s="42"/>
    </row>
    <row r="57" spans="2:6" x14ac:dyDescent="0.25">
      <c r="B57" s="19" t="s">
        <v>59</v>
      </c>
      <c r="C57" s="48"/>
      <c r="D57" s="47"/>
      <c r="E57" s="20">
        <f>+E56</f>
        <v>20387.3</v>
      </c>
      <c r="F57" s="49"/>
    </row>
    <row r="58" spans="2:6" x14ac:dyDescent="0.25">
      <c r="B58" s="1"/>
      <c r="C58" s="2"/>
      <c r="D58" s="2"/>
      <c r="E58" s="60"/>
      <c r="F58" s="3"/>
    </row>
    <row r="59" spans="2:6" x14ac:dyDescent="0.25">
      <c r="B59" s="202" t="s">
        <v>60</v>
      </c>
      <c r="C59" s="203"/>
      <c r="D59" s="8"/>
      <c r="E59" s="9">
        <v>775000</v>
      </c>
      <c r="F59" s="8"/>
    </row>
    <row r="60" spans="2:6" x14ac:dyDescent="0.25">
      <c r="B60" s="204" t="s">
        <v>904</v>
      </c>
      <c r="C60" s="205"/>
      <c r="D60" s="47"/>
      <c r="E60" s="20">
        <f>+E59</f>
        <v>775000</v>
      </c>
      <c r="F60" s="8"/>
    </row>
    <row r="61" spans="2:6" x14ac:dyDescent="0.25">
      <c r="B61" s="206" t="s">
        <v>903</v>
      </c>
      <c r="C61" s="207"/>
      <c r="D61" s="3"/>
      <c r="E61" s="9">
        <v>886377.95</v>
      </c>
      <c r="F61" s="8"/>
    </row>
    <row r="62" spans="2:6" x14ac:dyDescent="0.25">
      <c r="B62" s="204" t="s">
        <v>59</v>
      </c>
      <c r="C62" s="205"/>
      <c r="D62" s="47"/>
      <c r="E62" s="20">
        <f>+E61</f>
        <v>886377.95</v>
      </c>
      <c r="F62" s="49"/>
    </row>
    <row r="63" spans="2:6" x14ac:dyDescent="0.25">
      <c r="D63" s="66" t="s">
        <v>31</v>
      </c>
      <c r="E63" s="20">
        <f>+E48+E54+E57+E60+E62</f>
        <v>10110937.449999999</v>
      </c>
      <c r="F63" s="49"/>
    </row>
    <row r="64" spans="2:6" x14ac:dyDescent="0.25">
      <c r="E64" s="10"/>
    </row>
    <row r="65" spans="2:7" x14ac:dyDescent="0.25">
      <c r="E65" s="10"/>
    </row>
    <row r="66" spans="2:7" x14ac:dyDescent="0.25">
      <c r="E66" s="10"/>
    </row>
    <row r="69" spans="2:7" x14ac:dyDescent="0.25">
      <c r="B69" s="281" t="s">
        <v>32</v>
      </c>
      <c r="C69" s="281"/>
      <c r="D69" s="281" t="s">
        <v>33</v>
      </c>
      <c r="E69" s="281"/>
      <c r="F69" s="122" t="s">
        <v>34</v>
      </c>
      <c r="G69" s="145"/>
    </row>
    <row r="70" spans="2:7" x14ac:dyDescent="0.25">
      <c r="B70" s="158"/>
      <c r="C70" s="158"/>
      <c r="D70" s="158"/>
      <c r="E70" s="158"/>
      <c r="F70" s="158"/>
      <c r="G70" s="145"/>
    </row>
    <row r="71" spans="2:7" x14ac:dyDescent="0.25">
      <c r="B71" s="158"/>
      <c r="C71" s="158"/>
      <c r="D71" s="158"/>
      <c r="E71" s="158"/>
      <c r="F71" s="158"/>
      <c r="G71" s="145"/>
    </row>
    <row r="72" spans="2:7" x14ac:dyDescent="0.25">
      <c r="B72" s="158"/>
      <c r="C72" s="158"/>
      <c r="D72" s="158"/>
      <c r="E72" s="158"/>
      <c r="F72" s="158"/>
      <c r="G72" s="145"/>
    </row>
    <row r="73" spans="2:7" x14ac:dyDescent="0.25">
      <c r="B73" s="158"/>
      <c r="C73" s="158"/>
      <c r="D73" s="158"/>
      <c r="E73" s="158"/>
      <c r="F73" s="158"/>
      <c r="G73" s="145"/>
    </row>
    <row r="74" spans="2:7" x14ac:dyDescent="0.25">
      <c r="B74" s="121"/>
      <c r="C74" s="121"/>
    </row>
    <row r="75" spans="2:7" x14ac:dyDescent="0.25">
      <c r="B75" s="282" t="s">
        <v>614</v>
      </c>
      <c r="C75" s="282"/>
      <c r="D75" s="282" t="s">
        <v>615</v>
      </c>
      <c r="E75" s="282"/>
      <c r="F75" s="121" t="s">
        <v>628</v>
      </c>
      <c r="G75" s="121"/>
    </row>
    <row r="76" spans="2:7" x14ac:dyDescent="0.25">
      <c r="B76" s="279" t="s">
        <v>515</v>
      </c>
      <c r="C76" s="279"/>
      <c r="D76" s="281" t="s">
        <v>618</v>
      </c>
      <c r="E76" s="281"/>
      <c r="F76" s="145" t="s">
        <v>519</v>
      </c>
      <c r="G76" s="145"/>
    </row>
    <row r="77" spans="2:7" x14ac:dyDescent="0.25">
      <c r="B77" s="280" t="s">
        <v>516</v>
      </c>
      <c r="C77" s="280"/>
      <c r="D77" s="281" t="s">
        <v>622</v>
      </c>
      <c r="E77" s="281"/>
      <c r="F77" s="122" t="s">
        <v>518</v>
      </c>
      <c r="G77" s="145"/>
    </row>
  </sheetData>
  <mergeCells count="8">
    <mergeCell ref="B77:C77"/>
    <mergeCell ref="D77:E77"/>
    <mergeCell ref="B69:C69"/>
    <mergeCell ref="D69:E69"/>
    <mergeCell ref="B75:C75"/>
    <mergeCell ref="D75:E75"/>
    <mergeCell ref="B76:C76"/>
    <mergeCell ref="D76:E76"/>
  </mergeCells>
  <pageMargins left="0.25" right="0.25" top="0.75" bottom="0.75" header="0.3" footer="0.3"/>
  <pageSetup scale="6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G39"/>
  <sheetViews>
    <sheetView workbookViewId="0">
      <selection activeCell="F27" sqref="F27"/>
    </sheetView>
  </sheetViews>
  <sheetFormatPr baseColWidth="10" defaultRowHeight="15" x14ac:dyDescent="0.25"/>
  <cols>
    <col min="2" max="2" width="19.7109375" customWidth="1"/>
    <col min="3" max="3" width="18.85546875" customWidth="1"/>
    <col min="4" max="4" width="23.5703125" customWidth="1"/>
    <col min="5" max="5" width="13.42578125" customWidth="1"/>
    <col min="6" max="6" width="29.140625" customWidth="1"/>
  </cols>
  <sheetData>
    <row r="4" spans="2:6" x14ac:dyDescent="0.25">
      <c r="B4" s="15"/>
      <c r="D4" s="15"/>
      <c r="E4" s="15"/>
      <c r="F4" s="15"/>
    </row>
    <row r="5" spans="2:6" x14ac:dyDescent="0.25">
      <c r="B5" s="15"/>
      <c r="C5" s="27" t="s">
        <v>20</v>
      </c>
      <c r="D5" s="15"/>
      <c r="E5" s="15"/>
      <c r="F5" s="15"/>
    </row>
    <row r="6" spans="2:6" x14ac:dyDescent="0.25">
      <c r="B6" s="15"/>
      <c r="C6" s="27" t="s">
        <v>21</v>
      </c>
      <c r="D6" s="15"/>
      <c r="E6" s="15"/>
      <c r="F6" s="15"/>
    </row>
    <row r="7" spans="2:6" x14ac:dyDescent="0.25">
      <c r="B7" s="15"/>
      <c r="C7" s="27" t="s">
        <v>36</v>
      </c>
      <c r="D7" s="15"/>
      <c r="E7" s="38" t="s">
        <v>921</v>
      </c>
      <c r="F7" s="15"/>
    </row>
    <row r="8" spans="2:6" x14ac:dyDescent="0.25">
      <c r="B8" s="15"/>
    </row>
    <row r="9" spans="2:6" x14ac:dyDescent="0.25">
      <c r="B9" s="15"/>
      <c r="C9" s="15"/>
      <c r="D9" s="15"/>
      <c r="E9" s="15"/>
      <c r="F9" s="15"/>
    </row>
    <row r="10" spans="2:6" x14ac:dyDescent="0.25">
      <c r="B10" s="15"/>
      <c r="C10" s="14" t="s">
        <v>72</v>
      </c>
      <c r="D10" s="38" t="s">
        <v>73</v>
      </c>
      <c r="E10" s="15"/>
      <c r="F10" s="15"/>
    </row>
    <row r="11" spans="2:6" x14ac:dyDescent="0.25">
      <c r="B11" s="15"/>
      <c r="C11" s="14"/>
      <c r="D11" s="38"/>
      <c r="E11" s="15"/>
      <c r="F11" s="15"/>
    </row>
    <row r="12" spans="2:6" x14ac:dyDescent="0.25">
      <c r="B12" s="14" t="s">
        <v>74</v>
      </c>
      <c r="C12" s="67" t="s">
        <v>75</v>
      </c>
      <c r="D12" s="38"/>
      <c r="E12" s="15"/>
      <c r="F12" s="15"/>
    </row>
    <row r="13" spans="2:6" x14ac:dyDescent="0.25">
      <c r="B13" s="15"/>
      <c r="C13" s="15"/>
    </row>
    <row r="14" spans="2:6" x14ac:dyDescent="0.25">
      <c r="B14" s="50"/>
      <c r="C14" s="51"/>
      <c r="D14" s="52" t="s">
        <v>38</v>
      </c>
      <c r="E14" s="51"/>
      <c r="F14" s="52"/>
    </row>
    <row r="15" spans="2:6" x14ac:dyDescent="0.25">
      <c r="B15" s="53" t="s">
        <v>37</v>
      </c>
      <c r="C15" s="54"/>
      <c r="D15" s="55" t="s">
        <v>39</v>
      </c>
      <c r="E15" s="54" t="s">
        <v>40</v>
      </c>
      <c r="F15" s="55" t="s">
        <v>43</v>
      </c>
    </row>
    <row r="16" spans="2:6" x14ac:dyDescent="0.25">
      <c r="B16" s="39" t="s">
        <v>76</v>
      </c>
      <c r="C16" s="40"/>
      <c r="D16" s="44"/>
      <c r="E16" s="56">
        <v>970</v>
      </c>
      <c r="F16" s="44"/>
    </row>
    <row r="17" spans="2:7" x14ac:dyDescent="0.25">
      <c r="B17" s="41" t="s">
        <v>621</v>
      </c>
      <c r="C17" s="15"/>
      <c r="D17" s="45"/>
      <c r="E17" s="37">
        <v>7476.81</v>
      </c>
      <c r="F17" s="45"/>
    </row>
    <row r="18" spans="2:7" x14ac:dyDescent="0.25">
      <c r="B18" s="41" t="s">
        <v>620</v>
      </c>
      <c r="C18" s="15"/>
      <c r="D18" s="45"/>
      <c r="E18" s="37"/>
      <c r="F18" s="45"/>
    </row>
    <row r="19" spans="2:7" x14ac:dyDescent="0.25">
      <c r="B19" s="19" t="s">
        <v>53</v>
      </c>
      <c r="C19" s="46"/>
      <c r="D19" s="58"/>
      <c r="E19" s="59">
        <f>SUM(E16:E17)</f>
        <v>8446.8100000000013</v>
      </c>
      <c r="F19" s="58"/>
    </row>
    <row r="20" spans="2:7" x14ac:dyDescent="0.25">
      <c r="B20" s="57"/>
      <c r="C20" s="2"/>
      <c r="D20" s="8"/>
      <c r="E20" s="60"/>
      <c r="F20" s="3"/>
    </row>
    <row r="21" spans="2:7" x14ac:dyDescent="0.25">
      <c r="B21" s="19"/>
      <c r="C21" s="48"/>
      <c r="D21" s="47"/>
      <c r="E21" s="20">
        <f>+E19</f>
        <v>8446.8100000000013</v>
      </c>
      <c r="F21" s="49"/>
    </row>
    <row r="22" spans="2:7" x14ac:dyDescent="0.25">
      <c r="D22" s="66" t="s">
        <v>31</v>
      </c>
      <c r="E22" s="20">
        <f>+E21</f>
        <v>8446.8100000000013</v>
      </c>
      <c r="F22" s="49"/>
    </row>
    <row r="23" spans="2:7" x14ac:dyDescent="0.25">
      <c r="E23" s="10"/>
    </row>
    <row r="24" spans="2:7" ht="18" customHeight="1" x14ac:dyDescent="0.25"/>
    <row r="25" spans="2:7" ht="18" customHeight="1" x14ac:dyDescent="0.25"/>
    <row r="26" spans="2:7" ht="18" customHeight="1" x14ac:dyDescent="0.25"/>
    <row r="27" spans="2:7" x14ac:dyDescent="0.25">
      <c r="E27" s="10"/>
    </row>
    <row r="30" spans="2:7" x14ac:dyDescent="0.25">
      <c r="B30" s="287" t="s">
        <v>32</v>
      </c>
      <c r="C30" s="287"/>
      <c r="D30" s="287" t="s">
        <v>33</v>
      </c>
      <c r="E30" s="287"/>
      <c r="F30" s="126" t="s">
        <v>34</v>
      </c>
      <c r="G30" s="124"/>
    </row>
    <row r="31" spans="2:7" x14ac:dyDescent="0.25">
      <c r="B31" s="161"/>
      <c r="C31" s="161"/>
      <c r="D31" s="161"/>
      <c r="E31" s="161"/>
      <c r="F31" s="161"/>
      <c r="G31" s="124"/>
    </row>
    <row r="32" spans="2:7" x14ac:dyDescent="0.25">
      <c r="B32" s="161"/>
      <c r="C32" s="161"/>
      <c r="D32" s="161"/>
      <c r="E32" s="161"/>
      <c r="F32" s="161"/>
      <c r="G32" s="124"/>
    </row>
    <row r="33" spans="2:7" x14ac:dyDescent="0.25">
      <c r="B33" s="161"/>
      <c r="C33" s="161"/>
      <c r="D33" s="161"/>
      <c r="E33" s="161"/>
      <c r="F33" s="161"/>
      <c r="G33" s="124"/>
    </row>
    <row r="34" spans="2:7" x14ac:dyDescent="0.25">
      <c r="B34" s="161"/>
      <c r="C34" s="161"/>
      <c r="D34" s="161"/>
      <c r="E34" s="161"/>
      <c r="F34" s="161"/>
      <c r="G34" s="124"/>
    </row>
    <row r="35" spans="2:7" x14ac:dyDescent="0.25">
      <c r="B35" s="161"/>
      <c r="C35" s="161"/>
      <c r="D35" s="161"/>
      <c r="E35" s="161"/>
      <c r="F35" s="161"/>
      <c r="G35" s="124"/>
    </row>
    <row r="36" spans="2:7" x14ac:dyDescent="0.25">
      <c r="B36" s="127"/>
      <c r="C36" s="127"/>
      <c r="D36" s="125"/>
      <c r="E36" s="125"/>
      <c r="F36" s="125"/>
      <c r="G36" s="125"/>
    </row>
    <row r="37" spans="2:7" x14ac:dyDescent="0.25">
      <c r="B37" s="289" t="s">
        <v>616</v>
      </c>
      <c r="C37" s="289"/>
      <c r="D37" s="289" t="s">
        <v>619</v>
      </c>
      <c r="E37" s="289"/>
      <c r="F37" s="163"/>
      <c r="G37" s="127"/>
    </row>
    <row r="38" spans="2:7" x14ac:dyDescent="0.25">
      <c r="B38" s="286" t="s">
        <v>515</v>
      </c>
      <c r="C38" s="286"/>
      <c r="D38" s="287" t="s">
        <v>618</v>
      </c>
      <c r="E38" s="287"/>
      <c r="F38" s="124" t="s">
        <v>519</v>
      </c>
      <c r="G38" s="124"/>
    </row>
    <row r="39" spans="2:7" x14ac:dyDescent="0.25">
      <c r="B39" s="288" t="s">
        <v>516</v>
      </c>
      <c r="C39" s="288"/>
      <c r="D39" s="287" t="s">
        <v>622</v>
      </c>
      <c r="E39" s="287"/>
      <c r="F39" s="126" t="s">
        <v>518</v>
      </c>
      <c r="G39" s="124"/>
    </row>
  </sheetData>
  <mergeCells count="8">
    <mergeCell ref="B38:C38"/>
    <mergeCell ref="D38:E38"/>
    <mergeCell ref="B39:C39"/>
    <mergeCell ref="D39:E39"/>
    <mergeCell ref="B30:C30"/>
    <mergeCell ref="D30:E30"/>
    <mergeCell ref="B37:C37"/>
    <mergeCell ref="D37:E37"/>
  </mergeCells>
  <pageMargins left="0.25" right="0.25" top="0.75" bottom="0.75" header="0.3" footer="0.3"/>
  <pageSetup scale="8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39"/>
  <sheetViews>
    <sheetView workbookViewId="0">
      <selection activeCell="E20" sqref="E20"/>
    </sheetView>
  </sheetViews>
  <sheetFormatPr baseColWidth="10" defaultRowHeight="15" x14ac:dyDescent="0.25"/>
  <cols>
    <col min="2" max="2" width="23.7109375" customWidth="1"/>
    <col min="3" max="3" width="18.5703125" customWidth="1"/>
    <col min="4" max="4" width="23.28515625" customWidth="1"/>
    <col min="5" max="5" width="20.140625" customWidth="1"/>
    <col min="6" max="6" width="30" customWidth="1"/>
  </cols>
  <sheetData>
    <row r="3" spans="2:6" x14ac:dyDescent="0.25">
      <c r="B3" s="15"/>
      <c r="D3" s="15"/>
      <c r="E3" s="15"/>
      <c r="F3" s="15"/>
    </row>
    <row r="4" spans="2:6" x14ac:dyDescent="0.25">
      <c r="B4" s="15"/>
      <c r="C4" s="27" t="s">
        <v>20</v>
      </c>
      <c r="D4" s="15"/>
      <c r="E4" s="15"/>
      <c r="F4" s="15"/>
    </row>
    <row r="5" spans="2:6" x14ac:dyDescent="0.25">
      <c r="B5" s="15"/>
      <c r="C5" s="27" t="s">
        <v>21</v>
      </c>
      <c r="D5" s="15"/>
      <c r="E5" s="15"/>
      <c r="F5" s="15"/>
    </row>
    <row r="6" spans="2:6" x14ac:dyDescent="0.25">
      <c r="B6" s="15"/>
      <c r="C6" s="27" t="s">
        <v>36</v>
      </c>
      <c r="D6" s="15"/>
      <c r="E6" s="38" t="s">
        <v>921</v>
      </c>
      <c r="F6" s="15"/>
    </row>
    <row r="7" spans="2:6" x14ac:dyDescent="0.25">
      <c r="B7" s="15"/>
    </row>
    <row r="8" spans="2:6" x14ac:dyDescent="0.25">
      <c r="B8" s="15"/>
      <c r="C8" s="15"/>
      <c r="D8" s="15"/>
      <c r="E8" s="15"/>
      <c r="F8" s="15"/>
    </row>
    <row r="9" spans="2:6" x14ac:dyDescent="0.25">
      <c r="B9" s="15"/>
      <c r="C9" s="14" t="s">
        <v>77</v>
      </c>
      <c r="D9" s="38" t="s">
        <v>78</v>
      </c>
      <c r="E9" s="15"/>
      <c r="F9" s="15"/>
    </row>
    <row r="10" spans="2:6" x14ac:dyDescent="0.25">
      <c r="B10" s="15"/>
      <c r="C10" s="14"/>
      <c r="D10" s="38"/>
      <c r="E10" s="15"/>
      <c r="F10" s="15"/>
    </row>
    <row r="11" spans="2:6" x14ac:dyDescent="0.25">
      <c r="B11" s="14" t="s">
        <v>79</v>
      </c>
      <c r="C11" s="67" t="s">
        <v>83</v>
      </c>
      <c r="D11" s="38"/>
      <c r="E11" s="15"/>
      <c r="F11" s="15"/>
    </row>
    <row r="12" spans="2:6" x14ac:dyDescent="0.25">
      <c r="B12" s="15"/>
      <c r="C12" s="15"/>
    </row>
    <row r="13" spans="2:6" x14ac:dyDescent="0.25">
      <c r="B13" s="70" t="s">
        <v>80</v>
      </c>
      <c r="C13" s="51"/>
      <c r="D13" s="69" t="s">
        <v>81</v>
      </c>
      <c r="E13" s="68" t="s">
        <v>82</v>
      </c>
      <c r="F13" s="69" t="s">
        <v>40</v>
      </c>
    </row>
    <row r="14" spans="2:6" x14ac:dyDescent="0.25">
      <c r="B14" s="1"/>
      <c r="C14" s="3"/>
      <c r="D14" s="3"/>
      <c r="E14" s="9"/>
      <c r="F14" s="8"/>
    </row>
    <row r="15" spans="2:6" x14ac:dyDescent="0.25">
      <c r="B15" s="71"/>
      <c r="C15" s="43"/>
      <c r="D15" s="3"/>
      <c r="E15" s="9"/>
      <c r="F15" s="8"/>
    </row>
    <row r="16" spans="2:6" x14ac:dyDescent="0.25">
      <c r="B16" s="1"/>
      <c r="C16" s="3"/>
      <c r="D16" s="3"/>
      <c r="E16" s="9"/>
      <c r="F16" s="8"/>
    </row>
    <row r="17" spans="2:7" x14ac:dyDescent="0.25">
      <c r="B17" s="1"/>
      <c r="C17" s="3"/>
      <c r="D17" s="3"/>
      <c r="E17" s="9"/>
      <c r="F17" s="8"/>
    </row>
    <row r="18" spans="2:7" x14ac:dyDescent="0.25">
      <c r="B18" s="1"/>
      <c r="C18" s="3"/>
      <c r="D18" s="3"/>
      <c r="E18" s="9"/>
      <c r="F18" s="8"/>
    </row>
    <row r="19" spans="2:7" x14ac:dyDescent="0.25">
      <c r="B19" s="1"/>
      <c r="C19" s="3"/>
      <c r="D19" s="3"/>
      <c r="E19" s="9"/>
      <c r="F19" s="8"/>
    </row>
    <row r="20" spans="2:7" x14ac:dyDescent="0.25">
      <c r="B20" s="1"/>
      <c r="C20" s="3"/>
      <c r="D20" s="69"/>
      <c r="E20" s="72" t="s">
        <v>31</v>
      </c>
      <c r="F20" s="12">
        <v>0</v>
      </c>
    </row>
    <row r="21" spans="2:7" x14ac:dyDescent="0.25">
      <c r="E21" s="10"/>
    </row>
    <row r="26" spans="2:7" x14ac:dyDescent="0.25">
      <c r="E26" s="10"/>
    </row>
    <row r="29" spans="2:7" x14ac:dyDescent="0.25">
      <c r="B29" s="287" t="s">
        <v>32</v>
      </c>
      <c r="C29" s="287"/>
      <c r="D29" s="287" t="s">
        <v>33</v>
      </c>
      <c r="E29" s="287"/>
      <c r="F29" s="126" t="s">
        <v>34</v>
      </c>
      <c r="G29" s="124"/>
    </row>
    <row r="30" spans="2:7" x14ac:dyDescent="0.25">
      <c r="B30" s="161"/>
      <c r="C30" s="161"/>
      <c r="D30" s="161"/>
      <c r="E30" s="161"/>
      <c r="F30" s="161"/>
      <c r="G30" s="124"/>
    </row>
    <row r="31" spans="2:7" x14ac:dyDescent="0.25">
      <c r="B31" s="161"/>
      <c r="C31" s="161"/>
      <c r="D31" s="161"/>
      <c r="E31" s="161"/>
      <c r="F31" s="161"/>
      <c r="G31" s="124"/>
    </row>
    <row r="32" spans="2:7" x14ac:dyDescent="0.25">
      <c r="B32" s="161"/>
      <c r="C32" s="161"/>
      <c r="D32" s="161"/>
      <c r="E32" s="161"/>
      <c r="F32" s="161"/>
      <c r="G32" s="124"/>
    </row>
    <row r="33" spans="2:7" x14ac:dyDescent="0.25">
      <c r="B33" s="161"/>
      <c r="C33" s="161"/>
      <c r="D33" s="161"/>
      <c r="E33" s="161"/>
      <c r="F33" s="161"/>
      <c r="G33" s="124"/>
    </row>
    <row r="34" spans="2:7" x14ac:dyDescent="0.25">
      <c r="B34" s="161"/>
      <c r="C34" s="161"/>
      <c r="D34" s="161"/>
      <c r="E34" s="161"/>
      <c r="F34" s="161"/>
      <c r="G34" s="124"/>
    </row>
    <row r="35" spans="2:7" x14ac:dyDescent="0.25">
      <c r="B35" s="127"/>
      <c r="C35" s="127"/>
      <c r="D35" s="125"/>
      <c r="E35" s="125"/>
      <c r="F35" s="125"/>
      <c r="G35" s="125"/>
    </row>
    <row r="36" spans="2:7" x14ac:dyDescent="0.25">
      <c r="B36" s="290"/>
      <c r="C36" s="290"/>
      <c r="D36" s="289" t="s">
        <v>619</v>
      </c>
      <c r="E36" s="289"/>
      <c r="F36" s="163"/>
      <c r="G36" s="127"/>
    </row>
    <row r="37" spans="2:7" x14ac:dyDescent="0.25">
      <c r="B37" s="286" t="s">
        <v>515</v>
      </c>
      <c r="C37" s="286"/>
      <c r="D37" s="287" t="s">
        <v>618</v>
      </c>
      <c r="E37" s="287"/>
      <c r="F37" s="124" t="s">
        <v>519</v>
      </c>
      <c r="G37" s="124"/>
    </row>
    <row r="38" spans="2:7" x14ac:dyDescent="0.25">
      <c r="B38" s="288" t="s">
        <v>516</v>
      </c>
      <c r="C38" s="288"/>
      <c r="D38" s="287" t="s">
        <v>622</v>
      </c>
      <c r="E38" s="287"/>
      <c r="F38" s="126" t="s">
        <v>518</v>
      </c>
      <c r="G38" s="124"/>
    </row>
    <row r="39" spans="2:7" x14ac:dyDescent="0.25">
      <c r="B39" s="125"/>
      <c r="C39" s="125"/>
      <c r="D39" s="125"/>
      <c r="E39" s="125"/>
      <c r="F39" s="125"/>
      <c r="G39" s="125"/>
    </row>
  </sheetData>
  <mergeCells count="8">
    <mergeCell ref="B37:C37"/>
    <mergeCell ref="D37:E37"/>
    <mergeCell ref="B38:C38"/>
    <mergeCell ref="D38:E38"/>
    <mergeCell ref="B29:C29"/>
    <mergeCell ref="D29:E29"/>
    <mergeCell ref="B36:C36"/>
    <mergeCell ref="D36:E36"/>
  </mergeCells>
  <pageMargins left="0.7" right="0.7" top="0.75" bottom="0.75" header="0.3" footer="0.3"/>
  <pageSetup scale="7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F49"/>
  <sheetViews>
    <sheetView workbookViewId="0">
      <selection activeCell="F30" sqref="F30"/>
    </sheetView>
  </sheetViews>
  <sheetFormatPr baseColWidth="10" defaultRowHeight="15" x14ac:dyDescent="0.25"/>
  <cols>
    <col min="2" max="2" width="26.85546875" customWidth="1"/>
    <col min="3" max="3" width="12.28515625" customWidth="1"/>
    <col min="4" max="4" width="31.140625" customWidth="1"/>
    <col min="5" max="5" width="15.7109375" customWidth="1"/>
    <col min="6" max="6" width="29.28515625" customWidth="1"/>
  </cols>
  <sheetData>
    <row r="5" spans="2:6" ht="15.75" customHeight="1" x14ac:dyDescent="0.25"/>
    <row r="6" spans="2:6" x14ac:dyDescent="0.25">
      <c r="B6" s="15"/>
      <c r="D6" s="15"/>
      <c r="E6" s="15"/>
      <c r="F6" s="15"/>
    </row>
    <row r="7" spans="2:6" x14ac:dyDescent="0.25">
      <c r="B7" s="15"/>
      <c r="C7" s="27" t="s">
        <v>20</v>
      </c>
      <c r="D7" s="15"/>
      <c r="E7" s="15"/>
      <c r="F7" s="15"/>
    </row>
    <row r="8" spans="2:6" x14ac:dyDescent="0.25">
      <c r="B8" s="15"/>
      <c r="C8" s="27" t="s">
        <v>21</v>
      </c>
      <c r="D8" s="15"/>
      <c r="E8" s="15"/>
      <c r="F8" s="15"/>
    </row>
    <row r="9" spans="2:6" x14ac:dyDescent="0.25">
      <c r="B9" s="15"/>
      <c r="C9" s="27" t="s">
        <v>36</v>
      </c>
      <c r="D9" s="15"/>
      <c r="E9" s="38" t="s">
        <v>921</v>
      </c>
      <c r="F9" s="15"/>
    </row>
    <row r="10" spans="2:6" x14ac:dyDescent="0.25">
      <c r="B10" s="15"/>
    </row>
    <row r="11" spans="2:6" x14ac:dyDescent="0.25">
      <c r="B11" s="15"/>
      <c r="C11" s="15"/>
      <c r="D11" s="15"/>
      <c r="E11" s="15"/>
      <c r="F11" s="15"/>
    </row>
    <row r="12" spans="2:6" x14ac:dyDescent="0.25">
      <c r="B12" s="15"/>
      <c r="C12" s="14" t="s">
        <v>578</v>
      </c>
      <c r="D12" s="38" t="s">
        <v>579</v>
      </c>
      <c r="E12" s="15"/>
      <c r="F12" s="15"/>
    </row>
    <row r="13" spans="2:6" x14ac:dyDescent="0.25">
      <c r="B13" s="15"/>
      <c r="C13" s="14"/>
      <c r="D13" s="38" t="s">
        <v>909</v>
      </c>
      <c r="E13" s="15"/>
      <c r="F13" s="15"/>
    </row>
    <row r="14" spans="2:6" x14ac:dyDescent="0.25">
      <c r="B14" s="14"/>
      <c r="C14" s="67"/>
      <c r="D14" s="38"/>
      <c r="E14" s="15"/>
      <c r="F14" s="15"/>
    </row>
    <row r="15" spans="2:6" x14ac:dyDescent="0.25">
      <c r="B15" s="15"/>
      <c r="C15" s="15"/>
    </row>
    <row r="16" spans="2:6" ht="30" x14ac:dyDescent="0.25">
      <c r="B16" s="70" t="s">
        <v>581</v>
      </c>
      <c r="C16" s="51"/>
      <c r="D16" s="154" t="s">
        <v>582</v>
      </c>
      <c r="E16" s="68" t="s">
        <v>40</v>
      </c>
      <c r="F16" s="69" t="s">
        <v>583</v>
      </c>
    </row>
    <row r="17" spans="2:6" ht="15" customHeight="1" x14ac:dyDescent="0.25">
      <c r="B17" s="293" t="s">
        <v>580</v>
      </c>
      <c r="C17" s="294"/>
      <c r="D17" s="291" t="s">
        <v>584</v>
      </c>
      <c r="E17" s="297">
        <v>3300000</v>
      </c>
      <c r="F17" s="291" t="s">
        <v>585</v>
      </c>
    </row>
    <row r="18" spans="2:6" x14ac:dyDescent="0.25">
      <c r="B18" s="295"/>
      <c r="C18" s="296"/>
      <c r="D18" s="292"/>
      <c r="E18" s="298"/>
      <c r="F18" s="292"/>
    </row>
    <row r="19" spans="2:6" x14ac:dyDescent="0.25">
      <c r="B19" s="1"/>
      <c r="C19" s="3"/>
      <c r="D19" s="3"/>
      <c r="E19" s="149"/>
      <c r="F19" s="8"/>
    </row>
    <row r="20" spans="2:6" x14ac:dyDescent="0.25">
      <c r="B20" s="1"/>
      <c r="C20" s="3"/>
      <c r="D20" s="3"/>
      <c r="E20" s="149"/>
      <c r="F20" s="8"/>
    </row>
    <row r="21" spans="2:6" x14ac:dyDescent="0.25">
      <c r="B21" s="1"/>
      <c r="C21" s="3"/>
      <c r="D21" s="3"/>
      <c r="E21" s="149"/>
      <c r="F21" s="8"/>
    </row>
    <row r="22" spans="2:6" x14ac:dyDescent="0.25">
      <c r="B22" s="1"/>
      <c r="C22" s="3"/>
      <c r="D22" s="3"/>
      <c r="E22" s="149"/>
      <c r="F22" s="8"/>
    </row>
    <row r="23" spans="2:6" x14ac:dyDescent="0.25">
      <c r="B23" s="1"/>
      <c r="C23" s="3"/>
      <c r="D23" s="72" t="s">
        <v>31</v>
      </c>
      <c r="E23" s="164">
        <f>SUM(E17:E22)</f>
        <v>3300000</v>
      </c>
      <c r="F23" s="47"/>
    </row>
    <row r="24" spans="2:6" x14ac:dyDescent="0.25">
      <c r="E24" s="10"/>
    </row>
    <row r="34" spans="2:6" x14ac:dyDescent="0.25">
      <c r="E34" s="10"/>
    </row>
    <row r="35" spans="2:6" x14ac:dyDescent="0.25">
      <c r="E35" s="10"/>
    </row>
    <row r="36" spans="2:6" x14ac:dyDescent="0.25">
      <c r="E36" s="10"/>
    </row>
    <row r="39" spans="2:6" x14ac:dyDescent="0.25">
      <c r="B39" s="287" t="s">
        <v>32</v>
      </c>
      <c r="C39" s="287"/>
      <c r="D39" s="287" t="s">
        <v>33</v>
      </c>
      <c r="E39" s="287"/>
      <c r="F39" s="129" t="s">
        <v>34</v>
      </c>
    </row>
    <row r="40" spans="2:6" x14ac:dyDescent="0.25">
      <c r="B40" s="161"/>
      <c r="C40" s="161"/>
      <c r="D40" s="161"/>
      <c r="E40" s="161"/>
      <c r="F40" s="161"/>
    </row>
    <row r="41" spans="2:6" x14ac:dyDescent="0.25">
      <c r="B41" s="161"/>
      <c r="C41" s="161"/>
      <c r="D41" s="161"/>
      <c r="E41" s="161"/>
      <c r="F41" s="161"/>
    </row>
    <row r="42" spans="2:6" x14ac:dyDescent="0.25">
      <c r="B42" s="161"/>
      <c r="C42" s="161"/>
      <c r="D42" s="161"/>
      <c r="E42" s="161"/>
      <c r="F42" s="161"/>
    </row>
    <row r="43" spans="2:6" x14ac:dyDescent="0.25">
      <c r="B43" s="161"/>
      <c r="C43" s="161"/>
      <c r="D43" s="161"/>
      <c r="E43" s="161"/>
      <c r="F43" s="161"/>
    </row>
    <row r="44" spans="2:6" x14ac:dyDescent="0.25">
      <c r="B44" s="161"/>
      <c r="C44" s="161"/>
      <c r="D44" s="161"/>
      <c r="E44" s="161"/>
      <c r="F44" s="161"/>
    </row>
    <row r="45" spans="2:6" x14ac:dyDescent="0.25">
      <c r="B45" s="127"/>
      <c r="C45" s="127"/>
      <c r="D45" s="125"/>
      <c r="E45" s="125"/>
      <c r="F45" s="125"/>
    </row>
    <row r="46" spans="2:6" x14ac:dyDescent="0.25">
      <c r="B46" s="290"/>
      <c r="C46" s="290"/>
      <c r="D46" s="289" t="s">
        <v>623</v>
      </c>
      <c r="E46" s="289"/>
      <c r="F46" s="163"/>
    </row>
    <row r="47" spans="2:6" x14ac:dyDescent="0.25">
      <c r="B47" s="286" t="s">
        <v>515</v>
      </c>
      <c r="C47" s="286"/>
      <c r="D47" s="287" t="s">
        <v>618</v>
      </c>
      <c r="E47" s="287"/>
      <c r="F47" s="124" t="s">
        <v>519</v>
      </c>
    </row>
    <row r="48" spans="2:6" x14ac:dyDescent="0.25">
      <c r="B48" s="288" t="s">
        <v>516</v>
      </c>
      <c r="C48" s="288"/>
      <c r="D48" s="287" t="s">
        <v>622</v>
      </c>
      <c r="E48" s="287"/>
      <c r="F48" s="129" t="s">
        <v>518</v>
      </c>
    </row>
    <row r="49" spans="2:6" x14ac:dyDescent="0.25">
      <c r="B49" s="125"/>
      <c r="C49" s="125"/>
      <c r="D49" s="125"/>
      <c r="E49" s="125"/>
      <c r="F49" s="125"/>
    </row>
  </sheetData>
  <mergeCells count="12">
    <mergeCell ref="F17:F18"/>
    <mergeCell ref="B48:C48"/>
    <mergeCell ref="D48:E48"/>
    <mergeCell ref="B17:C18"/>
    <mergeCell ref="D17:D18"/>
    <mergeCell ref="E17:E18"/>
    <mergeCell ref="B39:C39"/>
    <mergeCell ref="D39:E39"/>
    <mergeCell ref="B46:C46"/>
    <mergeCell ref="D46:E46"/>
    <mergeCell ref="B47:C47"/>
    <mergeCell ref="D47:E47"/>
  </mergeCells>
  <pageMargins left="0.25" right="0.25" top="0.75" bottom="0.75" header="0.3" footer="0.3"/>
  <pageSetup scale="8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224"/>
  <sheetViews>
    <sheetView topLeftCell="A205" workbookViewId="0">
      <selection activeCell="C234" sqref="C234"/>
    </sheetView>
  </sheetViews>
  <sheetFormatPr baseColWidth="10" defaultRowHeight="15" x14ac:dyDescent="0.25"/>
  <cols>
    <col min="2" max="2" width="12.85546875" customWidth="1"/>
    <col min="3" max="3" width="35.85546875" customWidth="1"/>
    <col min="4" max="4" width="22.140625" customWidth="1"/>
    <col min="5" max="5" width="25.140625" customWidth="1"/>
    <col min="6" max="6" width="17.7109375" customWidth="1"/>
    <col min="7" max="7" width="15.140625" bestFit="1" customWidth="1"/>
  </cols>
  <sheetData>
    <row r="3" spans="2:6" x14ac:dyDescent="0.25">
      <c r="B3" s="170"/>
      <c r="C3" s="170"/>
      <c r="D3" s="170"/>
      <c r="E3" s="170"/>
      <c r="F3" s="170"/>
    </row>
    <row r="4" spans="2:6" x14ac:dyDescent="0.25">
      <c r="B4" s="170"/>
      <c r="C4" s="170" t="s">
        <v>635</v>
      </c>
      <c r="D4" s="170"/>
      <c r="E4" s="170"/>
      <c r="F4" s="170"/>
    </row>
    <row r="5" spans="2:6" x14ac:dyDescent="0.25">
      <c r="B5" s="170"/>
      <c r="C5" s="170" t="s">
        <v>636</v>
      </c>
      <c r="D5" s="170"/>
      <c r="E5" s="67"/>
      <c r="F5" s="170"/>
    </row>
    <row r="6" spans="2:6" x14ac:dyDescent="0.25">
      <c r="B6" s="170"/>
      <c r="C6" s="170" t="s">
        <v>922</v>
      </c>
      <c r="D6" s="170"/>
      <c r="E6" s="170"/>
      <c r="F6" s="170"/>
    </row>
    <row r="7" spans="2:6" x14ac:dyDescent="0.25">
      <c r="B7" s="67"/>
      <c r="C7" s="67"/>
      <c r="D7" s="67"/>
      <c r="E7" s="67"/>
      <c r="F7" s="170"/>
    </row>
    <row r="8" spans="2:6" x14ac:dyDescent="0.25">
      <c r="B8" s="170"/>
      <c r="C8" s="67" t="s">
        <v>637</v>
      </c>
      <c r="D8" s="170"/>
      <c r="E8" s="170"/>
      <c r="F8" s="170"/>
    </row>
    <row r="9" spans="2:6" x14ac:dyDescent="0.25">
      <c r="B9" s="170"/>
      <c r="C9" s="67"/>
      <c r="D9" s="67"/>
      <c r="E9" s="67"/>
      <c r="F9" s="170"/>
    </row>
    <row r="10" spans="2:6" x14ac:dyDescent="0.25">
      <c r="B10" s="170"/>
      <c r="C10" s="170"/>
      <c r="D10" s="67"/>
      <c r="E10" s="170"/>
      <c r="F10" s="170"/>
    </row>
    <row r="11" spans="2:6" x14ac:dyDescent="0.25">
      <c r="B11" s="170"/>
      <c r="C11" s="170"/>
      <c r="D11" s="67"/>
      <c r="E11" s="170"/>
      <c r="F11" s="170"/>
    </row>
    <row r="12" spans="2:6" x14ac:dyDescent="0.25">
      <c r="B12" s="170" t="s">
        <v>638</v>
      </c>
      <c r="C12" s="67" t="s">
        <v>507</v>
      </c>
      <c r="D12" s="170"/>
      <c r="E12" s="67"/>
      <c r="F12" s="170"/>
    </row>
    <row r="13" spans="2:6" x14ac:dyDescent="0.25">
      <c r="B13" s="170"/>
      <c r="C13" s="67"/>
      <c r="D13" s="170"/>
      <c r="E13" s="67"/>
      <c r="F13" s="170"/>
    </row>
    <row r="14" spans="2:6" ht="26.25" x14ac:dyDescent="0.25">
      <c r="B14" s="171" t="s">
        <v>3</v>
      </c>
      <c r="C14" s="196" t="s">
        <v>87</v>
      </c>
      <c r="D14" s="196" t="s">
        <v>88</v>
      </c>
      <c r="E14" s="196" t="s">
        <v>639</v>
      </c>
      <c r="F14" s="171" t="s">
        <v>532</v>
      </c>
    </row>
    <row r="15" spans="2:6" ht="15" customHeight="1" x14ac:dyDescent="0.25">
      <c r="B15" s="174" t="s">
        <v>640</v>
      </c>
      <c r="C15" s="174" t="s">
        <v>641</v>
      </c>
      <c r="D15" s="197" t="str">
        <f>[1]Sheet1!C22</f>
        <v>1,338,750.00</v>
      </c>
      <c r="E15" s="174"/>
      <c r="F15" s="176">
        <v>1338750</v>
      </c>
    </row>
    <row r="16" spans="2:6" ht="15" customHeight="1" x14ac:dyDescent="0.25">
      <c r="B16" s="174" t="s">
        <v>642</v>
      </c>
      <c r="C16" s="174" t="s">
        <v>641</v>
      </c>
      <c r="D16" s="197" t="str">
        <f>[1]Sheet1!C23</f>
        <v>1,338,750.00</v>
      </c>
      <c r="E16" s="174"/>
      <c r="F16" s="177">
        <v>1338750</v>
      </c>
    </row>
    <row r="17" spans="2:6" ht="15" customHeight="1" x14ac:dyDescent="0.25">
      <c r="B17" s="174" t="s">
        <v>643</v>
      </c>
      <c r="C17" s="174" t="s">
        <v>641</v>
      </c>
      <c r="D17" s="197" t="str">
        <f>[1]Sheet1!C24</f>
        <v>1,338,750.00</v>
      </c>
      <c r="E17" s="174"/>
      <c r="F17" s="177">
        <v>1338750</v>
      </c>
    </row>
    <row r="18" spans="2:6" ht="15" customHeight="1" x14ac:dyDescent="0.25">
      <c r="B18" s="174" t="s">
        <v>644</v>
      </c>
      <c r="C18" s="174" t="s">
        <v>641</v>
      </c>
      <c r="D18" s="197">
        <v>1338750</v>
      </c>
      <c r="E18" s="174"/>
      <c r="F18" s="177">
        <v>1338750</v>
      </c>
    </row>
    <row r="19" spans="2:6" ht="15" customHeight="1" x14ac:dyDescent="0.25">
      <c r="B19" s="174" t="s">
        <v>645</v>
      </c>
      <c r="C19" s="174" t="s">
        <v>641</v>
      </c>
      <c r="D19" s="197" t="str">
        <f>[1]Sheet1!C26</f>
        <v>1,338,750.00</v>
      </c>
      <c r="E19" s="174"/>
      <c r="F19" s="177">
        <v>1338750</v>
      </c>
    </row>
    <row r="20" spans="2:6" ht="15" customHeight="1" x14ac:dyDescent="0.25">
      <c r="B20" s="174" t="s">
        <v>646</v>
      </c>
      <c r="C20" s="174" t="s">
        <v>641</v>
      </c>
      <c r="D20" s="197">
        <v>1338750</v>
      </c>
      <c r="E20" s="174"/>
      <c r="F20" s="177">
        <v>1338750</v>
      </c>
    </row>
    <row r="21" spans="2:6" ht="15" customHeight="1" x14ac:dyDescent="0.25">
      <c r="B21" s="174" t="s">
        <v>647</v>
      </c>
      <c r="C21" s="174" t="s">
        <v>641</v>
      </c>
      <c r="D21" s="197">
        <v>489179.25</v>
      </c>
      <c r="E21" s="174"/>
      <c r="F21" s="177">
        <v>489179.25</v>
      </c>
    </row>
    <row r="22" spans="2:6" ht="15" customHeight="1" x14ac:dyDescent="0.25">
      <c r="B22" s="174" t="s">
        <v>648</v>
      </c>
      <c r="C22" s="174" t="s">
        <v>641</v>
      </c>
      <c r="D22" s="197">
        <v>1338750</v>
      </c>
      <c r="E22" s="174"/>
      <c r="F22" s="177">
        <v>1338750</v>
      </c>
    </row>
    <row r="23" spans="2:6" ht="15" customHeight="1" x14ac:dyDescent="0.25">
      <c r="B23" s="174" t="s">
        <v>649</v>
      </c>
      <c r="C23" s="174" t="s">
        <v>650</v>
      </c>
      <c r="D23" s="197">
        <v>2034866.01</v>
      </c>
      <c r="E23" s="174"/>
      <c r="F23" s="177">
        <v>2034866.01</v>
      </c>
    </row>
    <row r="24" spans="2:6" ht="15" customHeight="1" x14ac:dyDescent="0.25">
      <c r="B24" s="174" t="s">
        <v>651</v>
      </c>
      <c r="C24" s="174" t="s">
        <v>652</v>
      </c>
      <c r="D24" s="197">
        <v>3209889.28</v>
      </c>
      <c r="E24" s="174"/>
      <c r="F24" s="177">
        <v>3209889.28</v>
      </c>
    </row>
    <row r="25" spans="2:6" ht="15" customHeight="1" x14ac:dyDescent="0.25">
      <c r="B25" s="174" t="s">
        <v>653</v>
      </c>
      <c r="C25" s="174" t="s">
        <v>654</v>
      </c>
      <c r="D25" s="197">
        <v>1019816.85</v>
      </c>
      <c r="E25" s="174"/>
      <c r="F25" s="177">
        <v>1019816.85</v>
      </c>
    </row>
    <row r="26" spans="2:6" ht="15" customHeight="1" x14ac:dyDescent="0.25">
      <c r="B26" s="174" t="s">
        <v>655</v>
      </c>
      <c r="C26" s="174" t="s">
        <v>656</v>
      </c>
      <c r="D26" s="197">
        <v>444474.16</v>
      </c>
      <c r="E26" s="174"/>
      <c r="F26" s="177">
        <v>444474.16</v>
      </c>
    </row>
    <row r="27" spans="2:6" ht="15" customHeight="1" x14ac:dyDescent="0.25">
      <c r="B27" s="174" t="s">
        <v>657</v>
      </c>
      <c r="C27" s="174" t="s">
        <v>658</v>
      </c>
      <c r="D27" s="197">
        <v>194905.23</v>
      </c>
      <c r="E27" s="174"/>
      <c r="F27" s="177">
        <v>194905.35</v>
      </c>
    </row>
    <row r="28" spans="2:6" ht="15" customHeight="1" x14ac:dyDescent="0.25">
      <c r="B28" s="174" t="s">
        <v>659</v>
      </c>
      <c r="C28" s="174" t="s">
        <v>660</v>
      </c>
      <c r="D28" s="197">
        <v>4360525.09</v>
      </c>
      <c r="E28" s="174"/>
      <c r="F28" s="177">
        <v>4360525.09</v>
      </c>
    </row>
    <row r="29" spans="2:6" ht="15" customHeight="1" x14ac:dyDescent="0.25">
      <c r="B29" s="174" t="s">
        <v>661</v>
      </c>
      <c r="C29" s="174" t="s">
        <v>662</v>
      </c>
      <c r="D29" s="197">
        <v>11993791.300000001</v>
      </c>
      <c r="E29" s="174"/>
      <c r="F29" s="177">
        <v>11993791.300000001</v>
      </c>
    </row>
    <row r="30" spans="2:6" ht="15" customHeight="1" x14ac:dyDescent="0.25">
      <c r="B30" s="174" t="s">
        <v>663</v>
      </c>
      <c r="C30" s="178" t="s">
        <v>664</v>
      </c>
      <c r="D30" s="197">
        <v>439465.57</v>
      </c>
      <c r="E30" s="174"/>
      <c r="F30" s="177">
        <v>439465.57</v>
      </c>
    </row>
    <row r="31" spans="2:6" ht="15" customHeight="1" x14ac:dyDescent="0.25">
      <c r="B31" s="174" t="s">
        <v>665</v>
      </c>
      <c r="C31" s="178" t="s">
        <v>666</v>
      </c>
      <c r="D31" s="197">
        <v>602812.35</v>
      </c>
      <c r="E31" s="174"/>
      <c r="F31" s="177">
        <v>602812.35</v>
      </c>
    </row>
    <row r="32" spans="2:6" ht="15" customHeight="1" x14ac:dyDescent="0.25">
      <c r="B32" s="174" t="s">
        <v>667</v>
      </c>
      <c r="C32" s="178" t="s">
        <v>668</v>
      </c>
      <c r="D32" s="197">
        <v>10588.99</v>
      </c>
      <c r="E32" s="174"/>
      <c r="F32" s="177">
        <v>10588.99</v>
      </c>
    </row>
    <row r="33" spans="2:6" ht="15" customHeight="1" x14ac:dyDescent="0.25">
      <c r="B33" s="174" t="s">
        <v>669</v>
      </c>
      <c r="C33" s="178" t="s">
        <v>670</v>
      </c>
      <c r="D33" s="197">
        <v>257040</v>
      </c>
      <c r="E33" s="174"/>
      <c r="F33" s="177">
        <v>257040</v>
      </c>
    </row>
    <row r="34" spans="2:6" ht="15" customHeight="1" x14ac:dyDescent="0.25">
      <c r="B34" s="174" t="s">
        <v>671</v>
      </c>
      <c r="C34" s="178" t="s">
        <v>672</v>
      </c>
      <c r="D34" s="197">
        <v>121130.1</v>
      </c>
      <c r="E34" s="174"/>
      <c r="F34" s="177">
        <v>121130.1</v>
      </c>
    </row>
    <row r="35" spans="2:6" ht="15" customHeight="1" x14ac:dyDescent="0.25">
      <c r="B35" s="174" t="s">
        <v>673</v>
      </c>
      <c r="C35" s="178" t="s">
        <v>674</v>
      </c>
      <c r="D35" s="197">
        <v>50000</v>
      </c>
      <c r="E35" s="174"/>
      <c r="F35" s="177">
        <v>50000</v>
      </c>
    </row>
    <row r="36" spans="2:6" ht="15" customHeight="1" x14ac:dyDescent="0.25">
      <c r="B36" s="174" t="s">
        <v>675</v>
      </c>
      <c r="C36" s="178" t="s">
        <v>676</v>
      </c>
      <c r="D36" s="197">
        <v>170000</v>
      </c>
      <c r="E36" s="174"/>
      <c r="F36" s="177">
        <v>170000</v>
      </c>
    </row>
    <row r="37" spans="2:6" ht="15" customHeight="1" x14ac:dyDescent="0.25">
      <c r="B37" s="174" t="s">
        <v>893</v>
      </c>
      <c r="C37" s="178" t="s">
        <v>677</v>
      </c>
      <c r="D37" s="197">
        <v>100000</v>
      </c>
      <c r="E37" s="174"/>
      <c r="F37" s="177">
        <v>100000</v>
      </c>
    </row>
    <row r="38" spans="2:6" ht="15" customHeight="1" x14ac:dyDescent="0.25">
      <c r="B38" s="174" t="s">
        <v>678</v>
      </c>
      <c r="C38" s="178" t="s">
        <v>679</v>
      </c>
      <c r="D38" s="197">
        <v>70000</v>
      </c>
      <c r="E38" s="174"/>
      <c r="F38" s="177">
        <v>70000</v>
      </c>
    </row>
    <row r="39" spans="2:6" ht="15" customHeight="1" x14ac:dyDescent="0.25">
      <c r="B39" s="174" t="s">
        <v>680</v>
      </c>
      <c r="C39" s="178" t="s">
        <v>681</v>
      </c>
      <c r="D39" s="197">
        <v>3052768</v>
      </c>
      <c r="E39" s="174"/>
      <c r="F39" s="177">
        <v>3052768</v>
      </c>
    </row>
    <row r="40" spans="2:6" ht="15" customHeight="1" x14ac:dyDescent="0.25">
      <c r="B40" s="174" t="s">
        <v>682</v>
      </c>
      <c r="C40" s="178" t="s">
        <v>683</v>
      </c>
      <c r="D40" s="197">
        <v>400000</v>
      </c>
      <c r="E40" s="174"/>
      <c r="F40" s="177">
        <v>400000</v>
      </c>
    </row>
    <row r="41" spans="2:6" ht="15" customHeight="1" x14ac:dyDescent="0.25">
      <c r="B41" s="174" t="s">
        <v>684</v>
      </c>
      <c r="C41" s="178" t="s">
        <v>685</v>
      </c>
      <c r="D41" s="197">
        <v>494855.51</v>
      </c>
      <c r="E41" s="174"/>
      <c r="F41" s="177">
        <v>494855.51</v>
      </c>
    </row>
    <row r="42" spans="2:6" ht="15" customHeight="1" x14ac:dyDescent="0.25">
      <c r="B42" s="179" t="s">
        <v>686</v>
      </c>
      <c r="C42" s="179" t="s">
        <v>687</v>
      </c>
      <c r="D42" s="180">
        <v>109665.05</v>
      </c>
      <c r="E42" s="179"/>
      <c r="F42" s="180">
        <v>109665.05</v>
      </c>
    </row>
    <row r="43" spans="2:6" ht="15" customHeight="1" x14ac:dyDescent="0.25">
      <c r="B43" s="179" t="s">
        <v>688</v>
      </c>
      <c r="C43" s="179" t="s">
        <v>689</v>
      </c>
      <c r="D43" s="180">
        <v>59140.62</v>
      </c>
      <c r="E43" s="179"/>
      <c r="F43" s="180">
        <v>59140.62</v>
      </c>
    </row>
    <row r="44" spans="2:6" ht="15" customHeight="1" x14ac:dyDescent="0.25">
      <c r="B44" s="179" t="s">
        <v>690</v>
      </c>
      <c r="C44" s="179" t="s">
        <v>691</v>
      </c>
      <c r="D44" s="180">
        <v>64426.01</v>
      </c>
      <c r="E44" s="179"/>
      <c r="F44" s="180">
        <v>64426.01</v>
      </c>
    </row>
    <row r="45" spans="2:6" ht="15" customHeight="1" x14ac:dyDescent="0.25">
      <c r="B45" s="179" t="s">
        <v>692</v>
      </c>
      <c r="C45" s="179" t="s">
        <v>693</v>
      </c>
      <c r="D45" s="180">
        <v>68597.55</v>
      </c>
      <c r="E45" s="179"/>
      <c r="F45" s="180">
        <v>68597.55</v>
      </c>
    </row>
    <row r="46" spans="2:6" ht="15" customHeight="1" x14ac:dyDescent="0.25">
      <c r="B46" s="179" t="s">
        <v>694</v>
      </c>
      <c r="C46" s="179" t="s">
        <v>695</v>
      </c>
      <c r="D46" s="180">
        <v>68597.55</v>
      </c>
      <c r="E46" s="179"/>
      <c r="F46" s="180">
        <v>68597.55</v>
      </c>
    </row>
    <row r="47" spans="2:6" ht="15" customHeight="1" x14ac:dyDescent="0.25">
      <c r="B47" s="179" t="s">
        <v>696</v>
      </c>
      <c r="C47" s="179" t="s">
        <v>697</v>
      </c>
      <c r="D47" s="180">
        <v>68479.740000000005</v>
      </c>
      <c r="E47" s="179"/>
      <c r="F47" s="180">
        <v>68479.740000000005</v>
      </c>
    </row>
    <row r="48" spans="2:6" ht="15" customHeight="1" x14ac:dyDescent="0.25">
      <c r="B48" s="179" t="s">
        <v>698</v>
      </c>
      <c r="C48" s="179" t="s">
        <v>699</v>
      </c>
      <c r="D48" s="180">
        <v>68286.960000000006</v>
      </c>
      <c r="E48" s="179"/>
      <c r="F48" s="180">
        <v>68286.960000000006</v>
      </c>
    </row>
    <row r="49" spans="2:6" ht="15" customHeight="1" x14ac:dyDescent="0.25">
      <c r="B49" s="179" t="s">
        <v>700</v>
      </c>
      <c r="C49" s="179" t="s">
        <v>701</v>
      </c>
      <c r="D49" s="180">
        <v>68094.179999999993</v>
      </c>
      <c r="E49" s="179"/>
      <c r="F49" s="180">
        <v>68094.179999999993</v>
      </c>
    </row>
    <row r="50" spans="2:6" ht="15" customHeight="1" thickBot="1" x14ac:dyDescent="0.3">
      <c r="B50" s="179" t="s">
        <v>702</v>
      </c>
      <c r="C50" s="179" t="s">
        <v>703</v>
      </c>
      <c r="D50" s="180">
        <v>67944.240000000005</v>
      </c>
      <c r="E50" s="179"/>
      <c r="F50" s="240">
        <v>67944.240000000005</v>
      </c>
    </row>
    <row r="51" spans="2:6" ht="15.75" thickBot="1" x14ac:dyDescent="0.3">
      <c r="B51" s="181"/>
      <c r="C51" s="181"/>
      <c r="D51" s="182"/>
      <c r="E51" s="242" t="s">
        <v>955</v>
      </c>
      <c r="F51" s="241">
        <f>SUM(F15:F50)</f>
        <v>39530589.709999993</v>
      </c>
    </row>
    <row r="52" spans="2:6" x14ac:dyDescent="0.25">
      <c r="B52" s="181"/>
      <c r="C52" s="181"/>
      <c r="D52" s="182"/>
      <c r="E52" s="181"/>
      <c r="F52" s="183"/>
    </row>
    <row r="53" spans="2:6" x14ac:dyDescent="0.25">
      <c r="B53" s="181"/>
      <c r="C53" s="181"/>
      <c r="D53" s="182"/>
      <c r="E53" s="181"/>
      <c r="F53" s="183"/>
    </row>
    <row r="54" spans="2:6" x14ac:dyDescent="0.25">
      <c r="B54" s="181"/>
      <c r="C54" s="181"/>
      <c r="D54" s="182"/>
      <c r="E54" s="181"/>
      <c r="F54" s="183"/>
    </row>
    <row r="55" spans="2:6" x14ac:dyDescent="0.25">
      <c r="B55" s="181"/>
      <c r="C55" s="181"/>
      <c r="D55" s="182"/>
      <c r="E55" s="181"/>
      <c r="F55" s="183"/>
    </row>
    <row r="56" spans="2:6" x14ac:dyDescent="0.25">
      <c r="B56" s="170"/>
      <c r="C56" s="170"/>
      <c r="D56" s="170"/>
      <c r="E56" s="170"/>
      <c r="F56" s="170"/>
    </row>
    <row r="57" spans="2:6" x14ac:dyDescent="0.25">
      <c r="B57" s="170"/>
      <c r="C57" s="170"/>
      <c r="D57" s="170"/>
      <c r="E57" s="170"/>
      <c r="F57" s="170"/>
    </row>
    <row r="58" spans="2:6" x14ac:dyDescent="0.25">
      <c r="B58" s="170"/>
      <c r="C58" s="170"/>
      <c r="D58" s="170"/>
      <c r="E58" s="170"/>
      <c r="F58" s="170"/>
    </row>
    <row r="59" spans="2:6" x14ac:dyDescent="0.25">
      <c r="B59" s="170"/>
      <c r="C59" s="170"/>
      <c r="D59" s="170"/>
      <c r="E59" s="170"/>
      <c r="F59" s="170"/>
    </row>
    <row r="60" spans="2:6" x14ac:dyDescent="0.25">
      <c r="B60" s="170"/>
      <c r="C60" s="170"/>
      <c r="D60" s="170"/>
      <c r="E60" s="170"/>
      <c r="F60" s="170"/>
    </row>
    <row r="61" spans="2:6" x14ac:dyDescent="0.25">
      <c r="B61" s="170"/>
      <c r="C61" s="170" t="s">
        <v>635</v>
      </c>
      <c r="D61" s="170"/>
      <c r="E61" s="170"/>
      <c r="F61" s="170"/>
    </row>
    <row r="62" spans="2:6" x14ac:dyDescent="0.25">
      <c r="B62" s="170"/>
      <c r="C62" s="170" t="s">
        <v>636</v>
      </c>
      <c r="D62" s="170"/>
      <c r="E62" s="170"/>
      <c r="F62" s="170"/>
    </row>
    <row r="63" spans="2:6" x14ac:dyDescent="0.25">
      <c r="B63" s="170"/>
      <c r="C63" s="170" t="s">
        <v>923</v>
      </c>
      <c r="D63" s="170"/>
      <c r="E63" s="170"/>
      <c r="F63" s="170"/>
    </row>
    <row r="64" spans="2:6" x14ac:dyDescent="0.25">
      <c r="B64" s="170"/>
      <c r="C64" s="67"/>
      <c r="D64" s="170"/>
      <c r="E64" s="170"/>
      <c r="F64" s="170"/>
    </row>
    <row r="65" spans="2:6" x14ac:dyDescent="0.25">
      <c r="B65" s="67"/>
      <c r="C65" s="67" t="s">
        <v>637</v>
      </c>
      <c r="D65" s="67"/>
      <c r="E65" s="67"/>
      <c r="F65" s="67"/>
    </row>
    <row r="66" spans="2:6" x14ac:dyDescent="0.25">
      <c r="B66" s="170"/>
      <c r="C66" s="170"/>
      <c r="D66" s="67"/>
      <c r="E66" s="170"/>
      <c r="F66" s="170"/>
    </row>
    <row r="67" spans="2:6" x14ac:dyDescent="0.25">
      <c r="B67" s="170"/>
      <c r="C67" s="67"/>
      <c r="D67" s="67"/>
      <c r="E67" s="67"/>
      <c r="F67" s="170"/>
    </row>
    <row r="68" spans="2:6" x14ac:dyDescent="0.25">
      <c r="B68" s="170"/>
      <c r="C68" s="170"/>
      <c r="D68" s="67"/>
      <c r="E68" s="170"/>
      <c r="F68" s="170"/>
    </row>
    <row r="69" spans="2:6" x14ac:dyDescent="0.25">
      <c r="B69" s="170" t="s">
        <v>638</v>
      </c>
      <c r="C69" s="67" t="s">
        <v>507</v>
      </c>
      <c r="D69" s="170"/>
      <c r="E69" s="67"/>
      <c r="F69" s="170"/>
    </row>
    <row r="70" spans="2:6" x14ac:dyDescent="0.25">
      <c r="B70" s="170"/>
      <c r="C70" s="67"/>
      <c r="D70" s="170"/>
      <c r="E70" s="67"/>
      <c r="F70" s="170"/>
    </row>
    <row r="71" spans="2:6" ht="26.25" x14ac:dyDescent="0.25">
      <c r="B71" s="171" t="s">
        <v>3</v>
      </c>
      <c r="C71" s="172" t="s">
        <v>87</v>
      </c>
      <c r="D71" s="196" t="s">
        <v>88</v>
      </c>
      <c r="E71" s="196" t="s">
        <v>639</v>
      </c>
      <c r="F71" s="171" t="s">
        <v>532</v>
      </c>
    </row>
    <row r="72" spans="2:6" ht="18.75" customHeight="1" x14ac:dyDescent="0.25">
      <c r="B72" s="184" t="s">
        <v>704</v>
      </c>
      <c r="C72" s="175" t="s">
        <v>705</v>
      </c>
      <c r="D72" s="185">
        <v>67713.98</v>
      </c>
      <c r="E72" s="175"/>
      <c r="F72" s="185">
        <v>67713.98</v>
      </c>
    </row>
    <row r="73" spans="2:6" x14ac:dyDescent="0.25">
      <c r="B73" s="184" t="s">
        <v>706</v>
      </c>
      <c r="C73" s="175" t="s">
        <v>707</v>
      </c>
      <c r="D73" s="185">
        <v>67676.490000000005</v>
      </c>
      <c r="E73" s="175"/>
      <c r="F73" s="185">
        <v>67676.490000000005</v>
      </c>
    </row>
    <row r="74" spans="2:6" x14ac:dyDescent="0.25">
      <c r="B74" s="184" t="s">
        <v>708</v>
      </c>
      <c r="C74" s="175" t="s">
        <v>709</v>
      </c>
      <c r="D74" s="185">
        <v>67815.72</v>
      </c>
      <c r="E74" s="175"/>
      <c r="F74" s="185">
        <v>67815.72</v>
      </c>
    </row>
    <row r="75" spans="2:6" x14ac:dyDescent="0.25">
      <c r="B75" s="184" t="s">
        <v>710</v>
      </c>
      <c r="C75" s="175" t="s">
        <v>711</v>
      </c>
      <c r="D75" s="185">
        <v>1350895.14</v>
      </c>
      <c r="E75" s="175"/>
      <c r="F75" s="185">
        <v>1350895.14</v>
      </c>
    </row>
    <row r="76" spans="2:6" x14ac:dyDescent="0.25">
      <c r="B76" s="184" t="s">
        <v>712</v>
      </c>
      <c r="C76" s="175" t="s">
        <v>713</v>
      </c>
      <c r="D76" s="185">
        <v>70471.8</v>
      </c>
      <c r="E76" s="175"/>
      <c r="F76" s="185">
        <v>70471.8</v>
      </c>
    </row>
    <row r="77" spans="2:6" x14ac:dyDescent="0.25">
      <c r="B77" s="184" t="s">
        <v>714</v>
      </c>
      <c r="C77" s="175" t="s">
        <v>715</v>
      </c>
      <c r="D77" s="185">
        <v>93134.16</v>
      </c>
      <c r="E77" s="175"/>
      <c r="F77" s="185">
        <v>93134.16</v>
      </c>
    </row>
    <row r="78" spans="2:6" x14ac:dyDescent="0.25">
      <c r="B78" s="184" t="s">
        <v>716</v>
      </c>
      <c r="C78" s="175" t="s">
        <v>717</v>
      </c>
      <c r="D78" s="185">
        <v>84276.99</v>
      </c>
      <c r="E78" s="175"/>
      <c r="F78" s="185">
        <v>84276.99</v>
      </c>
    </row>
    <row r="79" spans="2:6" x14ac:dyDescent="0.25">
      <c r="B79" s="184" t="s">
        <v>718</v>
      </c>
      <c r="C79" s="175" t="s">
        <v>719</v>
      </c>
      <c r="D79" s="185">
        <v>91388.43</v>
      </c>
      <c r="E79" s="175"/>
      <c r="F79" s="185">
        <v>91388.43</v>
      </c>
    </row>
    <row r="80" spans="2:6" x14ac:dyDescent="0.25">
      <c r="B80" s="184" t="s">
        <v>720</v>
      </c>
      <c r="C80" s="175" t="s">
        <v>721</v>
      </c>
      <c r="D80" s="185">
        <v>80571.33</v>
      </c>
      <c r="E80" s="175"/>
      <c r="F80" s="185">
        <v>80571.33</v>
      </c>
    </row>
    <row r="81" spans="2:6" x14ac:dyDescent="0.25">
      <c r="B81" s="184" t="s">
        <v>722</v>
      </c>
      <c r="C81" s="175" t="s">
        <v>723</v>
      </c>
      <c r="D81" s="185">
        <v>84180.6</v>
      </c>
      <c r="E81" s="175"/>
      <c r="F81" s="185">
        <v>84180.6</v>
      </c>
    </row>
    <row r="82" spans="2:6" x14ac:dyDescent="0.25">
      <c r="B82" s="184" t="s">
        <v>724</v>
      </c>
      <c r="C82" s="175" t="s">
        <v>725</v>
      </c>
      <c r="D82" s="185">
        <v>84416.22</v>
      </c>
      <c r="E82" s="175"/>
      <c r="F82" s="185">
        <v>84416.22</v>
      </c>
    </row>
    <row r="83" spans="2:6" x14ac:dyDescent="0.25">
      <c r="B83" s="184" t="s">
        <v>726</v>
      </c>
      <c r="C83" s="175" t="s">
        <v>727</v>
      </c>
      <c r="D83" s="185">
        <v>67960.31</v>
      </c>
      <c r="E83" s="175"/>
      <c r="F83" s="185">
        <v>67960.31</v>
      </c>
    </row>
    <row r="84" spans="2:6" x14ac:dyDescent="0.25">
      <c r="B84" s="184" t="s">
        <v>728</v>
      </c>
      <c r="C84" s="175" t="s">
        <v>729</v>
      </c>
      <c r="D84" s="185">
        <v>68597.55</v>
      </c>
      <c r="E84" s="175"/>
      <c r="F84" s="185">
        <v>68597.55</v>
      </c>
    </row>
    <row r="85" spans="2:6" x14ac:dyDescent="0.25">
      <c r="B85" s="184" t="s">
        <v>730</v>
      </c>
      <c r="C85" s="175" t="s">
        <v>731</v>
      </c>
      <c r="D85" s="185">
        <v>68597.55</v>
      </c>
      <c r="E85" s="175"/>
      <c r="F85" s="185">
        <v>68597.55</v>
      </c>
    </row>
    <row r="86" spans="2:6" x14ac:dyDescent="0.25">
      <c r="B86" s="184" t="s">
        <v>732</v>
      </c>
      <c r="C86" s="175" t="s">
        <v>733</v>
      </c>
      <c r="D86" s="185">
        <v>68597.55</v>
      </c>
      <c r="E86" s="175"/>
      <c r="F86" s="185">
        <v>68597.55</v>
      </c>
    </row>
    <row r="87" spans="2:6" x14ac:dyDescent="0.25">
      <c r="B87" s="184" t="s">
        <v>734</v>
      </c>
      <c r="C87" s="175" t="s">
        <v>735</v>
      </c>
      <c r="D87" s="185">
        <v>68597.55</v>
      </c>
      <c r="E87" s="175"/>
      <c r="F87" s="185">
        <v>68597.55</v>
      </c>
    </row>
    <row r="88" spans="2:6" x14ac:dyDescent="0.25">
      <c r="B88" s="184" t="s">
        <v>736</v>
      </c>
      <c r="C88" s="175" t="s">
        <v>737</v>
      </c>
      <c r="D88" s="185">
        <v>68597.55</v>
      </c>
      <c r="E88" s="175"/>
      <c r="F88" s="185">
        <v>68597.55</v>
      </c>
    </row>
    <row r="89" spans="2:6" x14ac:dyDescent="0.25">
      <c r="B89" s="184" t="s">
        <v>738</v>
      </c>
      <c r="C89" s="175" t="s">
        <v>739</v>
      </c>
      <c r="D89" s="185">
        <v>68597.55</v>
      </c>
      <c r="E89" s="175"/>
      <c r="F89" s="185">
        <v>68597.55</v>
      </c>
    </row>
    <row r="90" spans="2:6" x14ac:dyDescent="0.25">
      <c r="B90" s="184" t="s">
        <v>740</v>
      </c>
      <c r="C90" s="175" t="s">
        <v>741</v>
      </c>
      <c r="D90" s="185">
        <v>80035.83</v>
      </c>
      <c r="E90" s="175"/>
      <c r="F90" s="185">
        <v>80035.83</v>
      </c>
    </row>
    <row r="91" spans="2:6" x14ac:dyDescent="0.25">
      <c r="B91" s="184" t="s">
        <v>742</v>
      </c>
      <c r="C91" s="175" t="s">
        <v>743</v>
      </c>
      <c r="D91" s="185">
        <v>65561.27</v>
      </c>
      <c r="E91" s="175"/>
      <c r="F91" s="185">
        <v>65561.27</v>
      </c>
    </row>
    <row r="92" spans="2:6" x14ac:dyDescent="0.25">
      <c r="B92" s="184" t="s">
        <v>744</v>
      </c>
      <c r="C92" s="175" t="s">
        <v>745</v>
      </c>
      <c r="D92" s="185">
        <v>111828.47</v>
      </c>
      <c r="E92" s="175"/>
      <c r="F92" s="185">
        <v>111828.47</v>
      </c>
    </row>
    <row r="93" spans="2:6" x14ac:dyDescent="0.25">
      <c r="B93" s="184" t="s">
        <v>746</v>
      </c>
      <c r="C93" s="175" t="s">
        <v>747</v>
      </c>
      <c r="D93" s="185">
        <v>68597.55</v>
      </c>
      <c r="E93" s="175"/>
      <c r="F93" s="185">
        <v>68597.55</v>
      </c>
    </row>
    <row r="94" spans="2:6" x14ac:dyDescent="0.25">
      <c r="B94" s="184" t="s">
        <v>748</v>
      </c>
      <c r="C94" s="175" t="s">
        <v>749</v>
      </c>
      <c r="D94" s="185">
        <v>68597.55</v>
      </c>
      <c r="E94" s="175"/>
      <c r="F94" s="185">
        <v>68597.55</v>
      </c>
    </row>
    <row r="95" spans="2:6" x14ac:dyDescent="0.25">
      <c r="B95" s="184" t="s">
        <v>750</v>
      </c>
      <c r="C95" s="175" t="s">
        <v>751</v>
      </c>
      <c r="D95" s="185">
        <v>68597.55</v>
      </c>
      <c r="E95" s="175"/>
      <c r="F95" s="185">
        <v>68597.55</v>
      </c>
    </row>
    <row r="96" spans="2:6" x14ac:dyDescent="0.25">
      <c r="B96" s="184" t="s">
        <v>752</v>
      </c>
      <c r="C96" s="175" t="s">
        <v>753</v>
      </c>
      <c r="D96" s="185">
        <v>68597.55</v>
      </c>
      <c r="E96" s="175"/>
      <c r="F96" s="185">
        <v>68597.55</v>
      </c>
    </row>
    <row r="97" spans="2:6" x14ac:dyDescent="0.25">
      <c r="B97" s="184" t="s">
        <v>754</v>
      </c>
      <c r="C97" s="175" t="s">
        <v>755</v>
      </c>
      <c r="D97" s="185">
        <v>68597.55</v>
      </c>
      <c r="E97" s="175"/>
      <c r="F97" s="185">
        <v>68597.55</v>
      </c>
    </row>
    <row r="98" spans="2:6" x14ac:dyDescent="0.25">
      <c r="B98" s="184" t="s">
        <v>756</v>
      </c>
      <c r="C98" s="175" t="s">
        <v>757</v>
      </c>
      <c r="D98" s="185">
        <v>68597.55</v>
      </c>
      <c r="E98" s="175"/>
      <c r="F98" s="185">
        <v>68597.55</v>
      </c>
    </row>
    <row r="99" spans="2:6" x14ac:dyDescent="0.25">
      <c r="B99" s="184" t="s">
        <v>758</v>
      </c>
      <c r="C99" s="175" t="s">
        <v>759</v>
      </c>
      <c r="D99" s="185">
        <v>78150.87</v>
      </c>
      <c r="E99" s="175"/>
      <c r="F99" s="185">
        <v>78150.87</v>
      </c>
    </row>
    <row r="100" spans="2:6" x14ac:dyDescent="0.25">
      <c r="B100" s="184" t="s">
        <v>760</v>
      </c>
      <c r="C100" s="175" t="s">
        <v>761</v>
      </c>
      <c r="D100" s="185">
        <v>2035000</v>
      </c>
      <c r="E100" s="175"/>
      <c r="F100" s="185">
        <v>2035000</v>
      </c>
    </row>
    <row r="101" spans="2:6" x14ac:dyDescent="0.25">
      <c r="B101" s="184" t="s">
        <v>762</v>
      </c>
      <c r="C101" s="175" t="s">
        <v>763</v>
      </c>
      <c r="D101" s="185">
        <v>309470.09999999998</v>
      </c>
      <c r="E101" s="175"/>
      <c r="F101" s="185">
        <v>309470.09999999998</v>
      </c>
    </row>
    <row r="102" spans="2:6" x14ac:dyDescent="0.25">
      <c r="B102" s="184" t="s">
        <v>764</v>
      </c>
      <c r="C102" s="175" t="s">
        <v>765</v>
      </c>
      <c r="D102" s="185">
        <v>129717</v>
      </c>
      <c r="E102" s="175"/>
      <c r="F102" s="185">
        <v>129717</v>
      </c>
    </row>
    <row r="103" spans="2:6" x14ac:dyDescent="0.25">
      <c r="B103" s="184" t="s">
        <v>766</v>
      </c>
      <c r="C103" s="175" t="s">
        <v>767</v>
      </c>
      <c r="D103" s="185">
        <v>2460895.61</v>
      </c>
      <c r="E103" s="175"/>
      <c r="F103" s="185">
        <v>2460895.61</v>
      </c>
    </row>
    <row r="104" spans="2:6" x14ac:dyDescent="0.25">
      <c r="B104" s="184" t="s">
        <v>768</v>
      </c>
      <c r="C104" s="175" t="s">
        <v>769</v>
      </c>
      <c r="D104" s="185">
        <v>394189.58</v>
      </c>
      <c r="E104" s="175"/>
      <c r="F104" s="185">
        <v>394189.58</v>
      </c>
    </row>
    <row r="105" spans="2:6" x14ac:dyDescent="0.25">
      <c r="B105" s="184" t="s">
        <v>770</v>
      </c>
      <c r="C105" s="175" t="s">
        <v>771</v>
      </c>
      <c r="D105" s="185">
        <v>43255.7</v>
      </c>
      <c r="E105" s="175"/>
      <c r="F105" s="185">
        <v>43255.7</v>
      </c>
    </row>
    <row r="106" spans="2:6" x14ac:dyDescent="0.25">
      <c r="B106" s="184" t="s">
        <v>772</v>
      </c>
      <c r="C106" s="175" t="s">
        <v>773</v>
      </c>
      <c r="D106" s="185">
        <v>361622.69</v>
      </c>
      <c r="E106" s="175"/>
      <c r="F106" s="185">
        <v>361622.69</v>
      </c>
    </row>
    <row r="107" spans="2:6" ht="15.75" thickBot="1" x14ac:dyDescent="0.3">
      <c r="B107" s="184" t="s">
        <v>774</v>
      </c>
      <c r="C107" s="175" t="s">
        <v>775</v>
      </c>
      <c r="D107" s="185">
        <v>528833.77</v>
      </c>
      <c r="E107" s="175"/>
      <c r="F107" s="243">
        <v>528833.77</v>
      </c>
    </row>
    <row r="108" spans="2:6" ht="15.75" thickBot="1" x14ac:dyDescent="0.3">
      <c r="B108" s="170"/>
      <c r="C108" s="170"/>
      <c r="D108" s="170"/>
      <c r="E108" s="242" t="s">
        <v>955</v>
      </c>
      <c r="F108" s="244">
        <f>SUM(F72:F107)</f>
        <v>9632232.6599999964</v>
      </c>
    </row>
    <row r="109" spans="2:6" x14ac:dyDescent="0.25">
      <c r="B109" s="170"/>
      <c r="C109" s="170"/>
      <c r="D109" s="170"/>
      <c r="E109" s="170"/>
      <c r="F109" s="170"/>
    </row>
    <row r="110" spans="2:6" x14ac:dyDescent="0.25">
      <c r="B110" s="170"/>
      <c r="C110" s="170"/>
      <c r="D110" s="170"/>
      <c r="E110" s="170"/>
      <c r="F110" s="170"/>
    </row>
    <row r="111" spans="2:6" x14ac:dyDescent="0.25">
      <c r="B111" s="170"/>
      <c r="C111" s="170"/>
      <c r="D111" s="170"/>
      <c r="E111" s="170"/>
      <c r="F111" s="170"/>
    </row>
    <row r="112" spans="2:6" x14ac:dyDescent="0.25">
      <c r="B112" s="170"/>
      <c r="C112" s="170"/>
      <c r="D112" s="170"/>
      <c r="E112" s="170"/>
      <c r="F112" s="170"/>
    </row>
    <row r="113" spans="2:6" x14ac:dyDescent="0.25">
      <c r="B113" s="170"/>
      <c r="C113" s="170"/>
      <c r="D113" s="170"/>
      <c r="E113" s="170"/>
      <c r="F113" s="170"/>
    </row>
    <row r="114" spans="2:6" x14ac:dyDescent="0.25">
      <c r="B114" s="170"/>
      <c r="C114" s="170"/>
      <c r="D114" s="170"/>
      <c r="E114" s="170"/>
      <c r="F114" s="170"/>
    </row>
    <row r="115" spans="2:6" x14ac:dyDescent="0.25">
      <c r="B115" s="170"/>
      <c r="C115" s="170"/>
      <c r="D115" s="170"/>
      <c r="E115" s="170"/>
      <c r="F115" s="170"/>
    </row>
    <row r="116" spans="2:6" x14ac:dyDescent="0.25">
      <c r="B116" s="170"/>
      <c r="C116" s="170"/>
      <c r="D116" s="170"/>
      <c r="E116" s="170"/>
      <c r="F116" s="170"/>
    </row>
    <row r="117" spans="2:6" x14ac:dyDescent="0.25">
      <c r="B117" s="170"/>
      <c r="C117" s="170"/>
      <c r="D117" s="170"/>
      <c r="E117" s="170"/>
      <c r="F117" s="170"/>
    </row>
    <row r="118" spans="2:6" x14ac:dyDescent="0.25">
      <c r="B118" s="170"/>
      <c r="C118" s="170" t="s">
        <v>635</v>
      </c>
      <c r="D118" s="170"/>
      <c r="E118" s="170"/>
      <c r="F118" s="170"/>
    </row>
    <row r="119" spans="2:6" x14ac:dyDescent="0.25">
      <c r="B119" s="170"/>
      <c r="C119" s="170" t="s">
        <v>636</v>
      </c>
      <c r="D119" s="170"/>
      <c r="E119" s="67"/>
      <c r="F119" s="170"/>
    </row>
    <row r="120" spans="2:6" x14ac:dyDescent="0.25">
      <c r="B120" s="67"/>
      <c r="C120" s="170" t="s">
        <v>923</v>
      </c>
      <c r="D120" s="170"/>
      <c r="E120" s="170"/>
      <c r="F120" s="67"/>
    </row>
    <row r="121" spans="2:6" x14ac:dyDescent="0.25">
      <c r="B121" s="170"/>
      <c r="C121" s="67"/>
      <c r="D121" s="67"/>
      <c r="E121" s="67"/>
      <c r="F121" s="170"/>
    </row>
    <row r="122" spans="2:6" x14ac:dyDescent="0.25">
      <c r="B122" s="170"/>
      <c r="C122" s="67" t="s">
        <v>637</v>
      </c>
      <c r="D122" s="170"/>
      <c r="E122" s="170"/>
      <c r="F122" s="170"/>
    </row>
    <row r="123" spans="2:6" x14ac:dyDescent="0.25">
      <c r="B123" s="170"/>
      <c r="C123" s="67"/>
      <c r="D123" s="67"/>
      <c r="E123" s="67"/>
      <c r="F123" s="170"/>
    </row>
    <row r="124" spans="2:6" x14ac:dyDescent="0.25">
      <c r="B124" s="170"/>
      <c r="C124" s="170"/>
      <c r="D124" s="67"/>
      <c r="E124" s="170"/>
      <c r="F124" s="170"/>
    </row>
    <row r="125" spans="2:6" x14ac:dyDescent="0.25">
      <c r="B125" s="170" t="s">
        <v>638</v>
      </c>
      <c r="C125" s="67" t="s">
        <v>507</v>
      </c>
      <c r="D125" s="170"/>
      <c r="E125" s="67"/>
      <c r="F125" s="170"/>
    </row>
    <row r="126" spans="2:6" x14ac:dyDescent="0.25">
      <c r="B126" s="170"/>
      <c r="C126" s="67"/>
      <c r="D126" s="170"/>
      <c r="E126" s="67"/>
      <c r="F126" s="170"/>
    </row>
    <row r="127" spans="2:6" ht="25.5" x14ac:dyDescent="0.25">
      <c r="B127" s="198" t="s">
        <v>3</v>
      </c>
      <c r="C127" s="199" t="s">
        <v>87</v>
      </c>
      <c r="D127" s="199" t="s">
        <v>88</v>
      </c>
      <c r="E127" s="199" t="s">
        <v>639</v>
      </c>
      <c r="F127" s="198" t="s">
        <v>532</v>
      </c>
    </row>
    <row r="128" spans="2:6" x14ac:dyDescent="0.25">
      <c r="B128" s="186" t="s">
        <v>776</v>
      </c>
      <c r="C128" s="187" t="s">
        <v>777</v>
      </c>
      <c r="D128" s="189">
        <v>249277.83</v>
      </c>
      <c r="E128" s="188"/>
      <c r="F128" s="189">
        <v>249277.83</v>
      </c>
    </row>
    <row r="129" spans="2:6" x14ac:dyDescent="0.25">
      <c r="B129" s="186" t="s">
        <v>778</v>
      </c>
      <c r="C129" s="175" t="s">
        <v>779</v>
      </c>
      <c r="D129" s="180">
        <v>1680895.23</v>
      </c>
      <c r="E129" s="175"/>
      <c r="F129" s="180">
        <v>1680895.23</v>
      </c>
    </row>
    <row r="130" spans="2:6" x14ac:dyDescent="0.25">
      <c r="B130" s="186" t="s">
        <v>780</v>
      </c>
      <c r="C130" s="175" t="s">
        <v>781</v>
      </c>
      <c r="D130" s="180">
        <v>88960.45</v>
      </c>
      <c r="E130" s="175"/>
      <c r="F130" s="180">
        <v>88960.45</v>
      </c>
    </row>
    <row r="131" spans="2:6" x14ac:dyDescent="0.25">
      <c r="B131" s="186" t="s">
        <v>782</v>
      </c>
      <c r="C131" s="175" t="s">
        <v>783</v>
      </c>
      <c r="D131" s="180">
        <v>145498.56</v>
      </c>
      <c r="E131" s="175"/>
      <c r="F131" s="180">
        <v>145498.56</v>
      </c>
    </row>
    <row r="132" spans="2:6" x14ac:dyDescent="0.25">
      <c r="B132" s="186" t="s">
        <v>784</v>
      </c>
      <c r="C132" s="175" t="s">
        <v>785</v>
      </c>
      <c r="D132" s="180">
        <v>23987401.199999999</v>
      </c>
      <c r="E132" s="175"/>
      <c r="F132" s="180">
        <v>23987401.199999999</v>
      </c>
    </row>
    <row r="133" spans="2:6" x14ac:dyDescent="0.25">
      <c r="B133" s="186" t="s">
        <v>786</v>
      </c>
      <c r="C133" s="175" t="s">
        <v>787</v>
      </c>
      <c r="D133" s="180">
        <v>1152112.5</v>
      </c>
      <c r="E133" s="175"/>
      <c r="F133" s="180">
        <v>1152112.5</v>
      </c>
    </row>
    <row r="134" spans="2:6" x14ac:dyDescent="0.25">
      <c r="B134" s="186" t="s">
        <v>788</v>
      </c>
      <c r="C134" s="175" t="s">
        <v>789</v>
      </c>
      <c r="D134" s="180">
        <v>915405.75</v>
      </c>
      <c r="E134" s="175"/>
      <c r="F134" s="180">
        <v>915405.75</v>
      </c>
    </row>
    <row r="135" spans="2:6" x14ac:dyDescent="0.25">
      <c r="B135" s="186" t="s">
        <v>790</v>
      </c>
      <c r="C135" s="175" t="s">
        <v>791</v>
      </c>
      <c r="D135" s="180">
        <v>762489</v>
      </c>
      <c r="E135" s="175"/>
      <c r="F135" s="180">
        <v>762489</v>
      </c>
    </row>
    <row r="136" spans="2:6" x14ac:dyDescent="0.25">
      <c r="B136" s="186" t="s">
        <v>792</v>
      </c>
      <c r="C136" s="175" t="s">
        <v>793</v>
      </c>
      <c r="D136" s="180">
        <v>782040</v>
      </c>
      <c r="E136" s="175"/>
      <c r="F136" s="180">
        <v>782040</v>
      </c>
    </row>
    <row r="137" spans="2:6" x14ac:dyDescent="0.25">
      <c r="B137" s="186" t="s">
        <v>794</v>
      </c>
      <c r="C137" s="175" t="s">
        <v>795</v>
      </c>
      <c r="D137" s="180">
        <v>2962814.4</v>
      </c>
      <c r="E137" s="175"/>
      <c r="F137" s="180">
        <v>2962814.4</v>
      </c>
    </row>
    <row r="138" spans="2:6" x14ac:dyDescent="0.25">
      <c r="B138" s="186" t="s">
        <v>796</v>
      </c>
      <c r="C138" s="175" t="s">
        <v>797</v>
      </c>
      <c r="D138" s="180">
        <v>2513700</v>
      </c>
      <c r="E138" s="175"/>
      <c r="F138" s="180">
        <v>2513700</v>
      </c>
    </row>
    <row r="139" spans="2:6" x14ac:dyDescent="0.25">
      <c r="B139" s="186" t="s">
        <v>798</v>
      </c>
      <c r="C139" s="175" t="s">
        <v>799</v>
      </c>
      <c r="D139" s="180">
        <v>857590.65</v>
      </c>
      <c r="E139" s="175"/>
      <c r="F139" s="180">
        <v>857590.65</v>
      </c>
    </row>
    <row r="140" spans="2:6" x14ac:dyDescent="0.25">
      <c r="B140" s="186" t="s">
        <v>800</v>
      </c>
      <c r="C140" s="175" t="s">
        <v>801</v>
      </c>
      <c r="D140" s="180">
        <v>1190516.25</v>
      </c>
      <c r="E140" s="175"/>
      <c r="F140" s="180">
        <v>1190516.25</v>
      </c>
    </row>
    <row r="141" spans="2:6" x14ac:dyDescent="0.25">
      <c r="B141" s="186" t="s">
        <v>802</v>
      </c>
      <c r="C141" s="175" t="s">
        <v>803</v>
      </c>
      <c r="D141" s="180">
        <v>550000</v>
      </c>
      <c r="E141" s="175"/>
      <c r="F141" s="180">
        <v>550000</v>
      </c>
    </row>
    <row r="142" spans="2:6" x14ac:dyDescent="0.25">
      <c r="B142" s="186" t="s">
        <v>804</v>
      </c>
      <c r="C142" s="175" t="s">
        <v>805</v>
      </c>
      <c r="D142" s="180">
        <v>340210.65</v>
      </c>
      <c r="E142" s="175"/>
      <c r="F142" s="180">
        <v>340210.65</v>
      </c>
    </row>
    <row r="143" spans="2:6" x14ac:dyDescent="0.25">
      <c r="B143" s="186" t="s">
        <v>806</v>
      </c>
      <c r="C143" s="175" t="s">
        <v>807</v>
      </c>
      <c r="D143" s="180">
        <v>503500</v>
      </c>
      <c r="E143" s="175"/>
      <c r="F143" s="180">
        <v>503500</v>
      </c>
    </row>
    <row r="144" spans="2:6" x14ac:dyDescent="0.25">
      <c r="B144" s="186" t="s">
        <v>808</v>
      </c>
      <c r="C144" s="175" t="s">
        <v>809</v>
      </c>
      <c r="D144" s="180">
        <v>400573.32</v>
      </c>
      <c r="E144" s="175"/>
      <c r="F144" s="180">
        <v>400573.32</v>
      </c>
    </row>
    <row r="145" spans="2:7" x14ac:dyDescent="0.25">
      <c r="B145" s="186" t="s">
        <v>810</v>
      </c>
      <c r="C145" s="175" t="s">
        <v>811</v>
      </c>
      <c r="D145" s="180">
        <v>5646471.5999999996</v>
      </c>
      <c r="E145" s="175"/>
      <c r="F145" s="180">
        <v>5646471.5999999996</v>
      </c>
    </row>
    <row r="146" spans="2:7" x14ac:dyDescent="0.25">
      <c r="B146" s="186" t="s">
        <v>812</v>
      </c>
      <c r="C146" s="175" t="s">
        <v>813</v>
      </c>
      <c r="D146" s="180">
        <v>71393.259999999995</v>
      </c>
      <c r="E146" s="175"/>
      <c r="F146" s="180">
        <v>71393.259999999995</v>
      </c>
    </row>
    <row r="147" spans="2:7" x14ac:dyDescent="0.25">
      <c r="B147" s="186" t="s">
        <v>814</v>
      </c>
      <c r="C147" s="175" t="s">
        <v>815</v>
      </c>
      <c r="D147" s="180">
        <v>600000</v>
      </c>
      <c r="E147" s="175"/>
      <c r="F147" s="180">
        <v>600000</v>
      </c>
    </row>
    <row r="148" spans="2:7" x14ac:dyDescent="0.25">
      <c r="B148" s="186" t="s">
        <v>816</v>
      </c>
      <c r="C148" s="175" t="s">
        <v>817</v>
      </c>
      <c r="D148" s="180">
        <v>13387500</v>
      </c>
      <c r="E148" s="175"/>
      <c r="F148" s="180">
        <v>13387500</v>
      </c>
    </row>
    <row r="149" spans="2:7" x14ac:dyDescent="0.25">
      <c r="B149" s="170"/>
      <c r="C149" s="170"/>
      <c r="D149" s="170"/>
      <c r="E149" s="246" t="s">
        <v>957</v>
      </c>
      <c r="F149" s="245">
        <f>SUM(F128:F148)</f>
        <v>58788350.649999999</v>
      </c>
      <c r="G149" s="165"/>
    </row>
    <row r="150" spans="2:7" x14ac:dyDescent="0.25">
      <c r="B150" s="170"/>
      <c r="C150" s="170"/>
      <c r="D150" s="170"/>
      <c r="E150" s="247" t="s">
        <v>958</v>
      </c>
      <c r="F150" s="248">
        <f>+F51+F108+F149</f>
        <v>107951173.01999998</v>
      </c>
    </row>
    <row r="151" spans="2:7" x14ac:dyDescent="0.25">
      <c r="B151" s="170"/>
      <c r="C151" s="170"/>
      <c r="D151" s="170"/>
      <c r="E151" s="170"/>
      <c r="F151" s="170"/>
    </row>
    <row r="152" spans="2:7" x14ac:dyDescent="0.25">
      <c r="B152" s="170"/>
      <c r="C152" s="170"/>
      <c r="D152" s="170"/>
      <c r="E152" s="170"/>
      <c r="F152" s="170"/>
    </row>
    <row r="153" spans="2:7" x14ac:dyDescent="0.25">
      <c r="B153" s="170"/>
      <c r="C153" s="170"/>
      <c r="D153" s="170"/>
      <c r="E153" s="170"/>
      <c r="F153" s="170"/>
    </row>
    <row r="154" spans="2:7" x14ac:dyDescent="0.25">
      <c r="B154" s="170"/>
      <c r="C154" s="170"/>
      <c r="D154" s="170"/>
      <c r="E154" s="170"/>
      <c r="F154" s="170"/>
    </row>
    <row r="155" spans="2:7" x14ac:dyDescent="0.25">
      <c r="B155" s="67" t="s">
        <v>818</v>
      </c>
      <c r="C155" s="67" t="s">
        <v>819</v>
      </c>
      <c r="D155" s="170"/>
      <c r="E155" s="170"/>
      <c r="F155" s="170"/>
    </row>
    <row r="156" spans="2:7" ht="25.5" x14ac:dyDescent="0.25">
      <c r="B156" s="198" t="s">
        <v>3</v>
      </c>
      <c r="C156" s="199" t="s">
        <v>87</v>
      </c>
      <c r="D156" s="200" t="s">
        <v>88</v>
      </c>
      <c r="E156" s="200" t="s">
        <v>639</v>
      </c>
      <c r="F156" s="201" t="s">
        <v>532</v>
      </c>
    </row>
    <row r="157" spans="2:7" x14ac:dyDescent="0.25">
      <c r="B157" s="184" t="s">
        <v>865</v>
      </c>
      <c r="C157" s="175" t="s">
        <v>866</v>
      </c>
      <c r="D157" s="190">
        <v>2449999.61</v>
      </c>
      <c r="E157" s="175"/>
      <c r="F157" s="190">
        <v>2449999.61</v>
      </c>
    </row>
    <row r="158" spans="2:7" x14ac:dyDescent="0.25">
      <c r="B158" s="184" t="s">
        <v>867</v>
      </c>
      <c r="C158" s="175" t="s">
        <v>868</v>
      </c>
      <c r="D158" s="190">
        <v>25000000</v>
      </c>
      <c r="E158" s="175"/>
      <c r="F158" s="190">
        <v>25000000</v>
      </c>
    </row>
    <row r="159" spans="2:7" ht="26.25" x14ac:dyDescent="0.25">
      <c r="B159" s="184" t="s">
        <v>869</v>
      </c>
      <c r="C159" s="191" t="s">
        <v>956</v>
      </c>
      <c r="D159" s="190">
        <v>199988.54</v>
      </c>
      <c r="E159" s="190"/>
      <c r="F159" s="190">
        <v>199988.54</v>
      </c>
    </row>
    <row r="160" spans="2:7" x14ac:dyDescent="0.25">
      <c r="B160" s="170"/>
      <c r="C160" s="170"/>
      <c r="D160" s="173" t="s">
        <v>31</v>
      </c>
      <c r="E160" s="192">
        <f>+E159</f>
        <v>0</v>
      </c>
      <c r="F160" s="192">
        <f>SUM(F157:F159)</f>
        <v>27649988.149999999</v>
      </c>
    </row>
    <row r="161" spans="2:6" x14ac:dyDescent="0.25">
      <c r="B161" s="170"/>
      <c r="C161" s="170"/>
      <c r="D161" s="170"/>
      <c r="E161" s="170"/>
      <c r="F161" s="170"/>
    </row>
    <row r="162" spans="2:6" x14ac:dyDescent="0.25">
      <c r="B162" s="170"/>
      <c r="C162" s="170"/>
      <c r="D162" s="170"/>
      <c r="E162" s="170"/>
      <c r="F162" s="170"/>
    </row>
    <row r="163" spans="2:6" x14ac:dyDescent="0.25">
      <c r="B163" s="170"/>
      <c r="C163" s="170"/>
      <c r="D163" s="170"/>
      <c r="E163" s="170"/>
      <c r="F163" s="170"/>
    </row>
    <row r="164" spans="2:6" x14ac:dyDescent="0.25">
      <c r="B164" s="170"/>
      <c r="C164" s="170"/>
      <c r="D164" s="170"/>
      <c r="E164" s="170"/>
      <c r="F164" s="170"/>
    </row>
    <row r="165" spans="2:6" x14ac:dyDescent="0.25">
      <c r="B165" s="170"/>
      <c r="C165" s="170"/>
      <c r="D165" s="170"/>
      <c r="E165" s="170"/>
      <c r="F165" s="170"/>
    </row>
    <row r="166" spans="2:6" x14ac:dyDescent="0.25">
      <c r="B166" s="170"/>
      <c r="C166" s="170"/>
      <c r="D166" s="170"/>
      <c r="E166" s="170"/>
      <c r="F166" s="170"/>
    </row>
    <row r="167" spans="2:6" x14ac:dyDescent="0.25">
      <c r="B167" s="170"/>
      <c r="C167" s="170"/>
      <c r="D167" s="170"/>
      <c r="E167" s="170"/>
      <c r="F167" s="170"/>
    </row>
    <row r="168" spans="2:6" x14ac:dyDescent="0.25">
      <c r="B168" s="170"/>
      <c r="C168" s="170"/>
      <c r="D168" s="170"/>
      <c r="E168" s="170"/>
      <c r="F168" s="170"/>
    </row>
    <row r="169" spans="2:6" x14ac:dyDescent="0.25">
      <c r="B169" s="170"/>
      <c r="C169" s="170"/>
      <c r="D169" s="170"/>
      <c r="E169" s="170"/>
      <c r="F169" s="170"/>
    </row>
    <row r="170" spans="2:6" x14ac:dyDescent="0.25">
      <c r="B170" s="170"/>
      <c r="C170" s="170"/>
      <c r="D170" s="170"/>
      <c r="E170" s="170"/>
      <c r="F170" s="170"/>
    </row>
    <row r="171" spans="2:6" x14ac:dyDescent="0.25">
      <c r="B171" s="170"/>
      <c r="C171" s="170"/>
      <c r="D171" s="170"/>
      <c r="E171" s="170"/>
      <c r="F171" s="170"/>
    </row>
    <row r="172" spans="2:6" x14ac:dyDescent="0.25">
      <c r="B172" s="170"/>
      <c r="C172" s="170"/>
      <c r="D172" s="170"/>
      <c r="E172" s="170"/>
      <c r="F172" s="170"/>
    </row>
    <row r="173" spans="2:6" x14ac:dyDescent="0.25">
      <c r="B173" s="170"/>
      <c r="C173" s="170" t="s">
        <v>635</v>
      </c>
      <c r="D173" s="170"/>
      <c r="E173" s="170"/>
      <c r="F173" s="170"/>
    </row>
    <row r="174" spans="2:6" x14ac:dyDescent="0.25">
      <c r="B174" s="170"/>
      <c r="C174" s="170" t="s">
        <v>636</v>
      </c>
      <c r="D174" s="170"/>
      <c r="E174" s="67"/>
      <c r="F174" s="170"/>
    </row>
    <row r="175" spans="2:6" x14ac:dyDescent="0.25">
      <c r="B175" s="67"/>
      <c r="C175" s="170" t="s">
        <v>923</v>
      </c>
      <c r="D175" s="170"/>
      <c r="E175" s="170"/>
      <c r="F175" s="67"/>
    </row>
    <row r="176" spans="2:6" x14ac:dyDescent="0.25">
      <c r="B176" s="170"/>
      <c r="C176" s="67"/>
      <c r="D176" s="67"/>
      <c r="E176" s="67"/>
      <c r="F176" s="170"/>
    </row>
    <row r="177" spans="2:6" x14ac:dyDescent="0.25">
      <c r="B177" s="170"/>
      <c r="C177" s="67" t="s">
        <v>637</v>
      </c>
      <c r="D177" s="170"/>
      <c r="E177" s="170"/>
      <c r="F177" s="170"/>
    </row>
    <row r="178" spans="2:6" x14ac:dyDescent="0.25">
      <c r="B178" s="170"/>
      <c r="C178" s="67"/>
      <c r="D178" s="67"/>
      <c r="E178" s="67"/>
      <c r="F178" s="170"/>
    </row>
    <row r="179" spans="2:6" x14ac:dyDescent="0.25">
      <c r="B179" s="170"/>
      <c r="C179" s="170"/>
      <c r="D179" s="170"/>
      <c r="E179" s="170"/>
      <c r="F179" s="170"/>
    </row>
    <row r="180" spans="2:6" x14ac:dyDescent="0.25">
      <c r="B180" s="170"/>
      <c r="C180" s="170"/>
      <c r="D180" s="170"/>
      <c r="E180" s="170"/>
      <c r="F180" s="170"/>
    </row>
    <row r="181" spans="2:6" x14ac:dyDescent="0.25">
      <c r="B181" s="67" t="s">
        <v>818</v>
      </c>
      <c r="C181" s="67" t="s">
        <v>819</v>
      </c>
      <c r="D181" s="170"/>
      <c r="E181" s="170"/>
      <c r="F181" s="170"/>
    </row>
    <row r="182" spans="2:6" ht="25.5" x14ac:dyDescent="0.25">
      <c r="B182" s="198" t="s">
        <v>3</v>
      </c>
      <c r="C182" s="199" t="s">
        <v>87</v>
      </c>
      <c r="D182" s="199" t="s">
        <v>88</v>
      </c>
      <c r="E182" s="199" t="s">
        <v>639</v>
      </c>
      <c r="F182" s="198" t="s">
        <v>532</v>
      </c>
    </row>
    <row r="183" spans="2:6" x14ac:dyDescent="0.25">
      <c r="B183" s="184" t="s">
        <v>820</v>
      </c>
      <c r="C183" s="175" t="s">
        <v>821</v>
      </c>
      <c r="D183" s="190">
        <v>10437624.68</v>
      </c>
      <c r="E183" s="175"/>
      <c r="F183" s="190">
        <v>10437624.68</v>
      </c>
    </row>
    <row r="184" spans="2:6" x14ac:dyDescent="0.25">
      <c r="B184" s="184" t="s">
        <v>822</v>
      </c>
      <c r="C184" s="175" t="s">
        <v>823</v>
      </c>
      <c r="D184" s="190">
        <v>7719906.4500000002</v>
      </c>
      <c r="E184" s="175"/>
      <c r="F184" s="190">
        <v>7719906.4500000002</v>
      </c>
    </row>
    <row r="185" spans="2:6" x14ac:dyDescent="0.25">
      <c r="B185" s="184" t="s">
        <v>824</v>
      </c>
      <c r="C185" s="175" t="s">
        <v>825</v>
      </c>
      <c r="D185" s="190">
        <v>13843243.279999999</v>
      </c>
      <c r="E185" s="175"/>
      <c r="F185" s="190">
        <v>13843243.279999999</v>
      </c>
    </row>
    <row r="186" spans="2:6" x14ac:dyDescent="0.25">
      <c r="B186" s="184" t="s">
        <v>826</v>
      </c>
      <c r="C186" s="175" t="s">
        <v>827</v>
      </c>
      <c r="D186" s="190">
        <v>2123596.84</v>
      </c>
      <c r="E186" s="175"/>
      <c r="F186" s="190">
        <v>2123596.84</v>
      </c>
    </row>
    <row r="187" spans="2:6" x14ac:dyDescent="0.25">
      <c r="B187" s="184" t="s">
        <v>828</v>
      </c>
      <c r="C187" s="175" t="s">
        <v>829</v>
      </c>
      <c r="D187" s="190">
        <v>140007</v>
      </c>
      <c r="E187" s="175"/>
      <c r="F187" s="190">
        <v>140007</v>
      </c>
    </row>
    <row r="188" spans="2:6" x14ac:dyDescent="0.25">
      <c r="B188" s="184" t="s">
        <v>830</v>
      </c>
      <c r="C188" s="175" t="s">
        <v>831</v>
      </c>
      <c r="D188" s="190">
        <v>3117235.54</v>
      </c>
      <c r="E188" s="175"/>
      <c r="F188" s="190">
        <v>3117235.54</v>
      </c>
    </row>
    <row r="189" spans="2:6" x14ac:dyDescent="0.25">
      <c r="B189" s="184" t="s">
        <v>832</v>
      </c>
      <c r="C189" s="175" t="s">
        <v>833</v>
      </c>
      <c r="D189" s="190">
        <v>581127.6</v>
      </c>
      <c r="E189" s="175"/>
      <c r="F189" s="190">
        <v>581127.6</v>
      </c>
    </row>
    <row r="190" spans="2:6" x14ac:dyDescent="0.25">
      <c r="B190" s="184" t="s">
        <v>834</v>
      </c>
      <c r="C190" s="175" t="s">
        <v>835</v>
      </c>
      <c r="D190" s="190">
        <v>445901.26</v>
      </c>
      <c r="E190" s="175"/>
      <c r="F190" s="190">
        <v>445901.26</v>
      </c>
    </row>
    <row r="191" spans="2:6" x14ac:dyDescent="0.25">
      <c r="B191" s="184" t="s">
        <v>836</v>
      </c>
      <c r="C191" s="175" t="s">
        <v>837</v>
      </c>
      <c r="D191" s="190">
        <v>70000</v>
      </c>
      <c r="E191" s="175"/>
      <c r="F191" s="190">
        <v>70000</v>
      </c>
    </row>
    <row r="192" spans="2:6" x14ac:dyDescent="0.25">
      <c r="B192" s="184" t="s">
        <v>838</v>
      </c>
      <c r="C192" s="175" t="s">
        <v>839</v>
      </c>
      <c r="D192" s="190">
        <v>2143877.54</v>
      </c>
      <c r="E192" s="175"/>
      <c r="F192" s="190">
        <v>2143877.54</v>
      </c>
    </row>
    <row r="193" spans="2:6" x14ac:dyDescent="0.25">
      <c r="B193" s="184" t="s">
        <v>840</v>
      </c>
      <c r="C193" s="175" t="s">
        <v>841</v>
      </c>
      <c r="D193" s="190">
        <v>1670998.97</v>
      </c>
      <c r="E193" s="175"/>
      <c r="F193" s="190">
        <v>1670998.97</v>
      </c>
    </row>
    <row r="194" spans="2:6" x14ac:dyDescent="0.25">
      <c r="B194" s="184" t="s">
        <v>842</v>
      </c>
      <c r="C194" s="175" t="s">
        <v>843</v>
      </c>
      <c r="D194" s="190">
        <v>2073335.89</v>
      </c>
      <c r="E194" s="175"/>
      <c r="F194" s="190">
        <v>2073335.89</v>
      </c>
    </row>
    <row r="195" spans="2:6" x14ac:dyDescent="0.25">
      <c r="B195" s="184" t="s">
        <v>844</v>
      </c>
      <c r="C195" s="175" t="s">
        <v>845</v>
      </c>
      <c r="D195" s="190">
        <v>148703.94</v>
      </c>
      <c r="E195" s="175"/>
      <c r="F195" s="190">
        <v>148703.94</v>
      </c>
    </row>
    <row r="196" spans="2:6" x14ac:dyDescent="0.25">
      <c r="B196" s="184" t="s">
        <v>846</v>
      </c>
      <c r="C196" s="175" t="s">
        <v>847</v>
      </c>
      <c r="D196" s="190">
        <v>202396.61</v>
      </c>
      <c r="E196" s="175"/>
      <c r="F196" s="190">
        <v>202396.61</v>
      </c>
    </row>
    <row r="197" spans="2:6" x14ac:dyDescent="0.25">
      <c r="B197" s="184" t="s">
        <v>848</v>
      </c>
      <c r="C197" s="175" t="s">
        <v>849</v>
      </c>
      <c r="D197" s="190">
        <v>204344.12</v>
      </c>
      <c r="E197" s="175"/>
      <c r="F197" s="190">
        <v>204344.12</v>
      </c>
    </row>
    <row r="198" spans="2:6" x14ac:dyDescent="0.25">
      <c r="B198" s="184" t="s">
        <v>850</v>
      </c>
      <c r="C198" s="175" t="s">
        <v>851</v>
      </c>
      <c r="D198" s="190">
        <v>48153.17</v>
      </c>
      <c r="E198" s="175"/>
      <c r="F198" s="190">
        <v>48153.17</v>
      </c>
    </row>
    <row r="199" spans="2:6" x14ac:dyDescent="0.25">
      <c r="B199" s="184" t="s">
        <v>852</v>
      </c>
      <c r="C199" s="175" t="s">
        <v>853</v>
      </c>
      <c r="D199" s="190">
        <v>115050.38</v>
      </c>
      <c r="E199" s="175"/>
      <c r="F199" s="190">
        <v>115050.38</v>
      </c>
    </row>
    <row r="200" spans="2:6" x14ac:dyDescent="0.25">
      <c r="B200" s="184" t="s">
        <v>854</v>
      </c>
      <c r="C200" s="175" t="s">
        <v>855</v>
      </c>
      <c r="D200" s="190">
        <v>163078.5</v>
      </c>
      <c r="E200" s="175"/>
      <c r="F200" s="190">
        <v>163078.5</v>
      </c>
    </row>
    <row r="201" spans="2:6" x14ac:dyDescent="0.25">
      <c r="B201" s="184" t="s">
        <v>856</v>
      </c>
      <c r="C201" s="175" t="s">
        <v>857</v>
      </c>
      <c r="D201" s="190">
        <v>73996.92</v>
      </c>
      <c r="E201" s="175"/>
      <c r="F201" s="190">
        <v>73996.92</v>
      </c>
    </row>
    <row r="202" spans="2:6" x14ac:dyDescent="0.25">
      <c r="B202" s="184" t="s">
        <v>858</v>
      </c>
      <c r="C202" s="175" t="s">
        <v>859</v>
      </c>
      <c r="D202" s="190">
        <v>311756.44</v>
      </c>
      <c r="E202" s="175"/>
      <c r="F202" s="190">
        <v>311756.44</v>
      </c>
    </row>
    <row r="203" spans="2:6" x14ac:dyDescent="0.25">
      <c r="B203" s="184" t="s">
        <v>860</v>
      </c>
      <c r="C203" s="175" t="s">
        <v>861</v>
      </c>
      <c r="D203" s="190">
        <v>98198.38</v>
      </c>
      <c r="E203" s="175"/>
      <c r="F203" s="190">
        <v>98198.38</v>
      </c>
    </row>
    <row r="204" spans="2:6" x14ac:dyDescent="0.25">
      <c r="B204" s="184" t="s">
        <v>862</v>
      </c>
      <c r="C204" s="175" t="s">
        <v>863</v>
      </c>
      <c r="D204" s="190">
        <v>1835448.87</v>
      </c>
      <c r="E204" s="175"/>
      <c r="F204" s="190">
        <v>1835448.87</v>
      </c>
    </row>
    <row r="205" spans="2:6" x14ac:dyDescent="0.25">
      <c r="B205" s="184" t="s">
        <v>864</v>
      </c>
      <c r="C205" s="191" t="s">
        <v>859</v>
      </c>
      <c r="D205" s="190">
        <v>39206.83</v>
      </c>
      <c r="E205" s="175"/>
      <c r="F205" s="190">
        <v>39206.83</v>
      </c>
    </row>
    <row r="206" spans="2:6" x14ac:dyDescent="0.25">
      <c r="B206" s="170"/>
      <c r="C206" s="170"/>
      <c r="D206" s="173" t="s">
        <v>31</v>
      </c>
      <c r="E206" s="192">
        <f>SUM(E183:E205)</f>
        <v>0</v>
      </c>
      <c r="F206" s="192">
        <f>SUM(F183:F205)</f>
        <v>47607189.209999993</v>
      </c>
    </row>
    <row r="207" spans="2:6" x14ac:dyDescent="0.25">
      <c r="B207" s="170"/>
      <c r="C207" s="170"/>
      <c r="D207" s="193"/>
      <c r="E207" s="194"/>
      <c r="F207" s="194"/>
    </row>
    <row r="208" spans="2:6" x14ac:dyDescent="0.25">
      <c r="B208" s="170"/>
      <c r="C208" s="170"/>
      <c r="D208" s="193"/>
      <c r="E208" s="194"/>
      <c r="F208" s="194"/>
    </row>
    <row r="209" spans="2:6" x14ac:dyDescent="0.25">
      <c r="B209" s="170"/>
      <c r="C209" s="170"/>
      <c r="D209" s="193"/>
      <c r="E209" s="194"/>
      <c r="F209" s="194"/>
    </row>
    <row r="210" spans="2:6" x14ac:dyDescent="0.25">
      <c r="B210" s="170"/>
      <c r="C210" s="170"/>
      <c r="D210" s="193"/>
      <c r="E210" s="194"/>
      <c r="F210" s="194"/>
    </row>
    <row r="211" spans="2:6" x14ac:dyDescent="0.25">
      <c r="B211" s="67" t="s">
        <v>870</v>
      </c>
      <c r="C211" s="67" t="s">
        <v>871</v>
      </c>
      <c r="D211" s="170"/>
      <c r="E211" s="170"/>
      <c r="F211" s="170"/>
    </row>
    <row r="212" spans="2:6" ht="25.5" x14ac:dyDescent="0.25">
      <c r="B212" s="198" t="s">
        <v>3</v>
      </c>
      <c r="C212" s="199" t="s">
        <v>87</v>
      </c>
      <c r="D212" s="199" t="s">
        <v>88</v>
      </c>
      <c r="E212" s="199" t="s">
        <v>639</v>
      </c>
      <c r="F212" s="198" t="s">
        <v>532</v>
      </c>
    </row>
    <row r="213" spans="2:6" x14ac:dyDescent="0.25">
      <c r="B213" s="175" t="s">
        <v>872</v>
      </c>
      <c r="C213" s="175" t="s">
        <v>27</v>
      </c>
      <c r="D213" s="190">
        <v>1974584.72</v>
      </c>
      <c r="E213" s="190"/>
      <c r="F213" s="190">
        <f>+D213+E213</f>
        <v>1974584.72</v>
      </c>
    </row>
    <row r="214" spans="2:6" x14ac:dyDescent="0.25">
      <c r="B214" s="175" t="s">
        <v>873</v>
      </c>
      <c r="C214" s="175" t="s">
        <v>610</v>
      </c>
      <c r="D214" s="190">
        <v>2181692.5299999998</v>
      </c>
      <c r="E214" s="190"/>
      <c r="F214" s="190">
        <f t="shared" ref="F214:F223" si="0">+D214+E214</f>
        <v>2181692.5299999998</v>
      </c>
    </row>
    <row r="215" spans="2:6" x14ac:dyDescent="0.25">
      <c r="B215" s="175" t="s">
        <v>874</v>
      </c>
      <c r="C215" s="175" t="s">
        <v>875</v>
      </c>
      <c r="D215" s="190">
        <v>0</v>
      </c>
      <c r="E215" s="190"/>
      <c r="F215" s="190">
        <f t="shared" si="0"/>
        <v>0</v>
      </c>
    </row>
    <row r="216" spans="2:6" x14ac:dyDescent="0.25">
      <c r="B216" s="175" t="s">
        <v>876</v>
      </c>
      <c r="C216" s="175" t="s">
        <v>877</v>
      </c>
      <c r="D216" s="190">
        <v>26391746.289999999</v>
      </c>
      <c r="E216" s="190"/>
      <c r="F216" s="190">
        <f t="shared" si="0"/>
        <v>26391746.289999999</v>
      </c>
    </row>
    <row r="217" spans="2:6" x14ac:dyDescent="0.25">
      <c r="B217" s="175" t="s">
        <v>878</v>
      </c>
      <c r="C217" s="175" t="s">
        <v>879</v>
      </c>
      <c r="D217" s="190">
        <v>1046286.84</v>
      </c>
      <c r="E217" s="190"/>
      <c r="F217" s="190">
        <f t="shared" si="0"/>
        <v>1046286.84</v>
      </c>
    </row>
    <row r="218" spans="2:6" x14ac:dyDescent="0.25">
      <c r="B218" s="175" t="s">
        <v>880</v>
      </c>
      <c r="C218" s="175" t="s">
        <v>881</v>
      </c>
      <c r="D218" s="190">
        <v>164022.77000000002</v>
      </c>
      <c r="E218" s="190"/>
      <c r="F218" s="190">
        <f t="shared" si="0"/>
        <v>164022.77000000002</v>
      </c>
    </row>
    <row r="219" spans="2:6" x14ac:dyDescent="0.25">
      <c r="B219" s="175" t="s">
        <v>882</v>
      </c>
      <c r="C219" s="175" t="s">
        <v>883</v>
      </c>
      <c r="D219" s="190">
        <v>0</v>
      </c>
      <c r="E219" s="190"/>
      <c r="F219" s="190">
        <f t="shared" si="0"/>
        <v>0</v>
      </c>
    </row>
    <row r="220" spans="2:6" x14ac:dyDescent="0.25">
      <c r="B220" s="175" t="s">
        <v>884</v>
      </c>
      <c r="C220" s="175" t="s">
        <v>885</v>
      </c>
      <c r="D220" s="190">
        <v>6929167.1999999993</v>
      </c>
      <c r="E220" s="190">
        <v>319105.06</v>
      </c>
      <c r="F220" s="190">
        <f t="shared" si="0"/>
        <v>7248272.2599999988</v>
      </c>
    </row>
    <row r="221" spans="2:6" x14ac:dyDescent="0.25">
      <c r="B221" s="175" t="s">
        <v>886</v>
      </c>
      <c r="C221" s="175" t="s">
        <v>887</v>
      </c>
      <c r="D221" s="190">
        <v>31206343.960000001</v>
      </c>
      <c r="E221" s="190"/>
      <c r="F221" s="190">
        <f t="shared" si="0"/>
        <v>31206343.960000001</v>
      </c>
    </row>
    <row r="222" spans="2:6" x14ac:dyDescent="0.25">
      <c r="B222" s="175" t="s">
        <v>888</v>
      </c>
      <c r="C222" s="175" t="s">
        <v>889</v>
      </c>
      <c r="D222" s="190">
        <v>389285.87000000011</v>
      </c>
      <c r="E222" s="190">
        <v>2031084.73</v>
      </c>
      <c r="F222" s="190">
        <f t="shared" si="0"/>
        <v>2420370.6</v>
      </c>
    </row>
    <row r="223" spans="2:6" x14ac:dyDescent="0.25">
      <c r="B223" s="175" t="s">
        <v>890</v>
      </c>
      <c r="C223" s="175" t="s">
        <v>891</v>
      </c>
      <c r="D223" s="190">
        <v>59519713.149999999</v>
      </c>
      <c r="E223" s="190">
        <v>1756814.71</v>
      </c>
      <c r="F223" s="190">
        <f t="shared" si="0"/>
        <v>61276527.859999999</v>
      </c>
    </row>
    <row r="224" spans="2:6" x14ac:dyDescent="0.25">
      <c r="B224" s="170"/>
      <c r="C224" s="195"/>
      <c r="D224" s="173" t="s">
        <v>31</v>
      </c>
      <c r="E224" s="192">
        <f>SUM(E213:E223)</f>
        <v>4107004.5</v>
      </c>
      <c r="F224" s="192">
        <f>SUM(F213:F223)</f>
        <v>133909847.83</v>
      </c>
    </row>
  </sheetData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H56"/>
  <sheetViews>
    <sheetView workbookViewId="0">
      <selection activeCell="F32" sqref="F32"/>
    </sheetView>
  </sheetViews>
  <sheetFormatPr baseColWidth="10" defaultRowHeight="15" x14ac:dyDescent="0.25"/>
  <cols>
    <col min="2" max="2" width="14" customWidth="1"/>
    <col min="3" max="3" width="32.7109375" customWidth="1"/>
    <col min="4" max="4" width="21.85546875" customWidth="1"/>
    <col min="5" max="5" width="19.42578125" customWidth="1"/>
    <col min="6" max="6" width="28.7109375" customWidth="1"/>
    <col min="8" max="8" width="15.140625" bestFit="1" customWidth="1"/>
  </cols>
  <sheetData>
    <row r="5" spans="2:8" x14ac:dyDescent="0.25">
      <c r="B5" s="15"/>
      <c r="C5" s="27" t="s">
        <v>20</v>
      </c>
      <c r="D5" s="15"/>
      <c r="E5" s="15"/>
      <c r="F5" s="15"/>
    </row>
    <row r="6" spans="2:8" x14ac:dyDescent="0.25">
      <c r="B6" s="15"/>
      <c r="C6" s="27" t="s">
        <v>21</v>
      </c>
      <c r="D6" s="15"/>
      <c r="E6" s="15"/>
      <c r="F6" s="15"/>
    </row>
    <row r="7" spans="2:8" x14ac:dyDescent="0.25">
      <c r="B7" s="15"/>
      <c r="C7" s="27" t="s">
        <v>36</v>
      </c>
      <c r="D7" s="15"/>
      <c r="E7" s="38" t="s">
        <v>921</v>
      </c>
      <c r="F7" s="15"/>
    </row>
    <row r="8" spans="2:8" x14ac:dyDescent="0.25">
      <c r="B8" s="15"/>
    </row>
    <row r="9" spans="2:8" x14ac:dyDescent="0.25">
      <c r="B9" s="15"/>
      <c r="C9" s="15"/>
      <c r="D9" s="15"/>
      <c r="E9" s="15"/>
      <c r="F9" s="15"/>
    </row>
    <row r="10" spans="2:8" x14ac:dyDescent="0.25">
      <c r="B10" s="15"/>
      <c r="C10" s="14" t="s">
        <v>84</v>
      </c>
      <c r="D10" s="38" t="s">
        <v>85</v>
      </c>
      <c r="E10" s="15"/>
      <c r="F10" s="15"/>
    </row>
    <row r="11" spans="2:8" x14ac:dyDescent="0.25">
      <c r="B11" s="15"/>
      <c r="C11" s="14"/>
      <c r="D11" s="38"/>
      <c r="E11" s="15"/>
      <c r="F11" s="15"/>
    </row>
    <row r="12" spans="2:8" x14ac:dyDescent="0.25">
      <c r="B12" s="14" t="s">
        <v>86</v>
      </c>
      <c r="C12" s="67" t="s">
        <v>98</v>
      </c>
      <c r="D12" s="38"/>
      <c r="E12" s="15"/>
      <c r="F12" s="15"/>
    </row>
    <row r="13" spans="2:8" x14ac:dyDescent="0.25">
      <c r="B13" s="15"/>
      <c r="C13" s="15"/>
    </row>
    <row r="14" spans="2:8" x14ac:dyDescent="0.25">
      <c r="B14" s="80"/>
      <c r="C14" s="52"/>
      <c r="D14" s="51"/>
      <c r="E14" s="52" t="s">
        <v>89</v>
      </c>
      <c r="F14" s="77"/>
    </row>
    <row r="15" spans="2:8" x14ac:dyDescent="0.25">
      <c r="B15" s="81"/>
      <c r="C15" s="83"/>
      <c r="D15" s="73"/>
      <c r="E15" s="83" t="s">
        <v>90</v>
      </c>
      <c r="F15" s="78"/>
      <c r="H15" s="165"/>
    </row>
    <row r="16" spans="2:8" x14ac:dyDescent="0.25">
      <c r="B16" s="55" t="s">
        <v>3</v>
      </c>
      <c r="C16" s="55" t="s">
        <v>87</v>
      </c>
      <c r="D16" s="54" t="s">
        <v>88</v>
      </c>
      <c r="E16" s="55" t="s">
        <v>91</v>
      </c>
      <c r="F16" s="79" t="s">
        <v>92</v>
      </c>
    </row>
    <row r="17" spans="2:6" x14ac:dyDescent="0.25">
      <c r="B17" s="71" t="s">
        <v>93</v>
      </c>
      <c r="C17" s="64" t="s">
        <v>99</v>
      </c>
      <c r="D17" s="84">
        <v>806377.32</v>
      </c>
      <c r="E17" s="65"/>
      <c r="F17" s="65">
        <f>+D17+E17</f>
        <v>806377.32</v>
      </c>
    </row>
    <row r="18" spans="2:6" x14ac:dyDescent="0.25">
      <c r="B18" s="71" t="s">
        <v>94</v>
      </c>
      <c r="C18" s="64" t="s">
        <v>100</v>
      </c>
      <c r="D18" s="74">
        <v>3130296.48</v>
      </c>
      <c r="E18" s="9"/>
      <c r="F18" s="65">
        <f t="shared" ref="F18:F21" si="0">+D18+E18</f>
        <v>3130296.48</v>
      </c>
    </row>
    <row r="19" spans="2:6" x14ac:dyDescent="0.25">
      <c r="B19" s="71" t="s">
        <v>95</v>
      </c>
      <c r="C19" s="8" t="s">
        <v>101</v>
      </c>
      <c r="D19" s="74">
        <v>557179.53</v>
      </c>
      <c r="E19" s="9"/>
      <c r="F19" s="65">
        <f t="shared" si="0"/>
        <v>557179.53</v>
      </c>
    </row>
    <row r="20" spans="2:6" x14ac:dyDescent="0.25">
      <c r="B20" s="71" t="s">
        <v>96</v>
      </c>
      <c r="C20" s="8" t="s">
        <v>102</v>
      </c>
      <c r="D20" s="74">
        <v>1522565.45</v>
      </c>
      <c r="E20" s="9"/>
      <c r="F20" s="65">
        <f t="shared" si="0"/>
        <v>1522565.45</v>
      </c>
    </row>
    <row r="21" spans="2:6" x14ac:dyDescent="0.25">
      <c r="B21" s="71" t="s">
        <v>97</v>
      </c>
      <c r="C21" s="8" t="s">
        <v>103</v>
      </c>
      <c r="D21" s="74">
        <v>250000</v>
      </c>
      <c r="E21" s="9"/>
      <c r="F21" s="65">
        <f t="shared" si="0"/>
        <v>250000</v>
      </c>
    </row>
    <row r="22" spans="2:6" x14ac:dyDescent="0.25">
      <c r="B22" s="71"/>
      <c r="C22" s="8"/>
      <c r="D22" s="86"/>
      <c r="E22" s="9"/>
      <c r="F22" s="9"/>
    </row>
    <row r="23" spans="2:6" x14ac:dyDescent="0.25">
      <c r="B23" s="15"/>
      <c r="C23" s="15"/>
      <c r="D23" s="85"/>
      <c r="E23" s="72" t="s">
        <v>31</v>
      </c>
      <c r="F23" s="20">
        <f>SUM(F17:F22)</f>
        <v>6266418.7800000003</v>
      </c>
    </row>
    <row r="24" spans="2:6" x14ac:dyDescent="0.25">
      <c r="D24" s="76"/>
      <c r="E24" s="10"/>
      <c r="F24" s="10"/>
    </row>
    <row r="25" spans="2:6" x14ac:dyDescent="0.25">
      <c r="E25" s="66" t="s">
        <v>104</v>
      </c>
      <c r="F25" s="20">
        <v>323384616.99000001</v>
      </c>
    </row>
    <row r="26" spans="2:6" x14ac:dyDescent="0.25">
      <c r="E26" s="10"/>
    </row>
    <row r="27" spans="2:6" x14ac:dyDescent="0.25">
      <c r="E27" s="10"/>
    </row>
    <row r="28" spans="2:6" x14ac:dyDescent="0.25">
      <c r="E28" s="10"/>
    </row>
    <row r="29" spans="2:6" x14ac:dyDescent="0.25">
      <c r="E29" s="10"/>
    </row>
    <row r="30" spans="2:6" x14ac:dyDescent="0.25">
      <c r="E30" s="10"/>
    </row>
    <row r="31" spans="2:6" x14ac:dyDescent="0.25">
      <c r="E31" s="10"/>
    </row>
    <row r="32" spans="2:6" x14ac:dyDescent="0.25">
      <c r="E32" s="10"/>
    </row>
    <row r="33" spans="2:6" x14ac:dyDescent="0.25">
      <c r="E33" s="10"/>
    </row>
    <row r="34" spans="2:6" x14ac:dyDescent="0.25">
      <c r="E34" s="10"/>
    </row>
    <row r="35" spans="2:6" x14ac:dyDescent="0.25">
      <c r="E35" s="10"/>
    </row>
    <row r="36" spans="2:6" x14ac:dyDescent="0.25">
      <c r="E36" s="10"/>
    </row>
    <row r="37" spans="2:6" x14ac:dyDescent="0.25">
      <c r="E37" s="10"/>
    </row>
    <row r="38" spans="2:6" x14ac:dyDescent="0.25">
      <c r="E38" s="10"/>
    </row>
    <row r="39" spans="2:6" x14ac:dyDescent="0.25">
      <c r="E39" s="10"/>
    </row>
    <row r="40" spans="2:6" x14ac:dyDescent="0.25">
      <c r="E40" s="10"/>
    </row>
    <row r="41" spans="2:6" x14ac:dyDescent="0.25">
      <c r="E41" s="10"/>
    </row>
    <row r="42" spans="2:6" x14ac:dyDescent="0.25">
      <c r="E42" s="10"/>
    </row>
    <row r="43" spans="2:6" x14ac:dyDescent="0.25">
      <c r="E43" s="10"/>
    </row>
    <row r="46" spans="2:6" x14ac:dyDescent="0.25">
      <c r="B46" s="287" t="s">
        <v>32</v>
      </c>
      <c r="C46" s="287"/>
      <c r="D46" s="287" t="s">
        <v>33</v>
      </c>
      <c r="E46" s="287"/>
      <c r="F46" s="126" t="s">
        <v>34</v>
      </c>
    </row>
    <row r="47" spans="2:6" x14ac:dyDescent="0.25">
      <c r="B47" s="161"/>
      <c r="C47" s="161"/>
      <c r="D47" s="161"/>
      <c r="E47" s="161"/>
      <c r="F47" s="161"/>
    </row>
    <row r="48" spans="2:6" x14ac:dyDescent="0.25">
      <c r="B48" s="161"/>
      <c r="C48" s="161"/>
      <c r="D48" s="161"/>
      <c r="E48" s="161"/>
      <c r="F48" s="161"/>
    </row>
    <row r="49" spans="2:6" x14ac:dyDescent="0.25">
      <c r="B49" s="161"/>
      <c r="C49" s="161"/>
      <c r="D49" s="161"/>
      <c r="E49" s="161"/>
      <c r="F49" s="161"/>
    </row>
    <row r="50" spans="2:6" x14ac:dyDescent="0.25">
      <c r="B50" s="161"/>
      <c r="C50" s="161"/>
      <c r="D50" s="161"/>
      <c r="E50" s="161"/>
      <c r="F50" s="161"/>
    </row>
    <row r="51" spans="2:6" x14ac:dyDescent="0.25">
      <c r="B51" s="161"/>
      <c r="C51" s="161"/>
      <c r="D51" s="161"/>
      <c r="E51" s="161"/>
      <c r="F51" s="161"/>
    </row>
    <row r="52" spans="2:6" x14ac:dyDescent="0.25">
      <c r="B52" s="127"/>
      <c r="C52" s="127"/>
      <c r="D52" s="125"/>
      <c r="E52" s="125"/>
      <c r="F52" s="125"/>
    </row>
    <row r="53" spans="2:6" x14ac:dyDescent="0.25">
      <c r="B53" s="289" t="s">
        <v>615</v>
      </c>
      <c r="C53" s="289"/>
      <c r="D53" s="289" t="s">
        <v>625</v>
      </c>
      <c r="E53" s="289"/>
      <c r="F53" s="127" t="s">
        <v>626</v>
      </c>
    </row>
    <row r="54" spans="2:6" x14ac:dyDescent="0.25">
      <c r="B54" s="286" t="s">
        <v>515</v>
      </c>
      <c r="C54" s="286"/>
      <c r="D54" s="287" t="s">
        <v>618</v>
      </c>
      <c r="E54" s="287"/>
      <c r="F54" s="124" t="s">
        <v>519</v>
      </c>
    </row>
    <row r="55" spans="2:6" x14ac:dyDescent="0.25">
      <c r="B55" s="288" t="s">
        <v>516</v>
      </c>
      <c r="C55" s="288"/>
      <c r="D55" s="287" t="s">
        <v>624</v>
      </c>
      <c r="E55" s="287"/>
      <c r="F55" s="126" t="s">
        <v>518</v>
      </c>
    </row>
    <row r="56" spans="2:6" x14ac:dyDescent="0.25">
      <c r="B56" s="125"/>
      <c r="C56" s="125"/>
      <c r="D56" s="125"/>
      <c r="E56" s="125"/>
      <c r="F56" s="125"/>
    </row>
  </sheetData>
  <mergeCells count="8">
    <mergeCell ref="B55:C55"/>
    <mergeCell ref="D55:E55"/>
    <mergeCell ref="B46:C46"/>
    <mergeCell ref="D46:E46"/>
    <mergeCell ref="B53:C53"/>
    <mergeCell ref="D53:E53"/>
    <mergeCell ref="B54:C54"/>
    <mergeCell ref="D54:E54"/>
  </mergeCells>
  <pageMargins left="0.25" right="0.25" top="0.75" bottom="0.75" header="0.3" footer="0.3"/>
  <pageSetup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caratula</vt:lpstr>
      <vt:lpstr> RECURSOS ECON DIC 2015</vt:lpstr>
      <vt:lpstr>DEPOSITOS EN GARANTIA</vt:lpstr>
      <vt:lpstr>CTAS POR COB CTO PLazo</vt:lpstr>
      <vt:lpstr>DER. A RECIBIR BIENES DIC  2015</vt:lpstr>
      <vt:lpstr>ALMACEN DE MAT 2015</vt:lpstr>
      <vt:lpstr>INVERSION</vt:lpstr>
      <vt:lpstr>BIENES INMUEBLES</vt:lpstr>
      <vt:lpstr>bienes inmuebles  2015</vt:lpstr>
      <vt:lpstr>MOB. Y EQUIPO DE ADMON OCT 2015</vt:lpstr>
      <vt:lpstr>equipo de transporte  2015</vt:lpstr>
      <vt:lpstr>OTROS BIENES MUEBLEs 2015</vt:lpstr>
      <vt:lpstr>ACTIVOS INTANGIBLES 2015</vt:lpstr>
      <vt:lpstr>DEPRECIACION  2015</vt:lpstr>
      <vt:lpstr>PASIVO CIRCULANTE 2015</vt:lpstr>
      <vt:lpstr>CTS POR PAGAR CTO PLAZO 2015</vt:lpstr>
      <vt:lpstr>CTAS POR PAGAR CTO PLAZO</vt:lpstr>
      <vt:lpstr>CTAS PORT PAGAR CTO PLAZO</vt:lpstr>
      <vt:lpstr>SUBSIDIOS</vt:lpstr>
      <vt:lpstr>CONTRATISTAS POR PAGAR A CORTO </vt:lpstr>
      <vt:lpstr>CONTRATISTAS POR PAGAR</vt:lpstr>
      <vt:lpstr>RETENCIONES POR PAGAR</vt:lpstr>
      <vt:lpstr>DEUDA PUBLICA</vt:lpstr>
      <vt:lpstr>PROVISIONES</vt:lpstr>
      <vt:lpstr> PROVISIONES 2</vt:lpstr>
      <vt:lpstr>OTRAS PROVISIONES</vt:lpstr>
      <vt:lpstr>DEUDA PUBLICA2</vt:lpstr>
      <vt:lpstr>PATRIMONIO</vt:lpstr>
      <vt:lpstr>PATRIMONIO GENERADO</vt:lpstr>
      <vt:lpstr>PATRIMONIO GENERADO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Sergio martinez gomez</cp:lastModifiedBy>
  <cp:lastPrinted>2016-03-11T21:46:14Z</cp:lastPrinted>
  <dcterms:created xsi:type="dcterms:W3CDTF">2015-11-25T16:29:56Z</dcterms:created>
  <dcterms:modified xsi:type="dcterms:W3CDTF">2016-04-06T18:41:05Z</dcterms:modified>
</cp:coreProperties>
</file>